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CC-Usuario2\Desktop\Documentos OCI\2021\PAAC\II CUATRIMESTRE\"/>
    </mc:Choice>
  </mc:AlternateContent>
  <bookViews>
    <workbookView xWindow="0" yWindow="0" windowWidth="15360" windowHeight="7650"/>
  </bookViews>
  <sheets>
    <sheet name="PAAC 2021" sheetId="1" r:id="rId1"/>
    <sheet name="Plan Antitrámites" sheetId="2" state="hidden" r:id="rId2"/>
    <sheet name="Mapa Riesgos Corrupción " sheetId="5" r:id="rId3"/>
  </sheets>
  <externalReferences>
    <externalReference r:id="rId4"/>
    <externalReference r:id="rId5"/>
  </externalReferences>
  <definedNames>
    <definedName name="_xlnm._FilterDatabase" localSheetId="0" hidden="1">'PAAC 2021'!$A$12:$L$74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9" i="1" l="1"/>
  <c r="AB86" i="1" l="1"/>
  <c r="W85" i="1"/>
  <c r="AB85" i="1" s="1"/>
  <c r="W84" i="1"/>
  <c r="AB84" i="1" s="1"/>
  <c r="AB82" i="1"/>
  <c r="W79" i="1"/>
  <c r="AB79" i="1" s="1"/>
  <c r="W78" i="1"/>
  <c r="AB78" i="1" s="1"/>
  <c r="AD87" i="1"/>
  <c r="AC87" i="1"/>
  <c r="AE87" i="1"/>
  <c r="Y87" i="1"/>
  <c r="X87" i="1"/>
  <c r="Z87" i="1"/>
  <c r="AC73" i="1"/>
  <c r="X73" i="1"/>
  <c r="W71" i="1"/>
  <c r="AB70" i="1"/>
  <c r="W69" i="1"/>
  <c r="AB69" i="1" s="1"/>
  <c r="AB66" i="1"/>
  <c r="AB65" i="1"/>
  <c r="W64" i="1"/>
  <c r="W51" i="1"/>
  <c r="S58" i="1"/>
  <c r="AE58" i="1"/>
  <c r="AD58" i="1"/>
  <c r="AC58" i="1"/>
  <c r="Z58" i="1"/>
  <c r="Y58" i="1"/>
  <c r="X58" i="1"/>
  <c r="W57" i="1"/>
  <c r="AB57" i="1" s="1"/>
  <c r="AB55" i="1"/>
  <c r="W54" i="1"/>
  <c r="W53" i="1"/>
  <c r="W50" i="1"/>
  <c r="AB50" i="1" s="1"/>
  <c r="AB49" i="1"/>
  <c r="W48" i="1"/>
  <c r="W47" i="1"/>
  <c r="AB46" i="1"/>
  <c r="W40" i="1"/>
  <c r="AB40" i="1" s="1"/>
  <c r="W39" i="1"/>
  <c r="AB39" i="1" s="1"/>
  <c r="AB38" i="1"/>
  <c r="AB37" i="1"/>
  <c r="W35" i="1"/>
  <c r="W31" i="1"/>
  <c r="W29" i="1"/>
  <c r="AB29" i="1" s="1"/>
  <c r="AC41" i="1"/>
  <c r="AD41" i="1"/>
  <c r="X41" i="1"/>
  <c r="Y41" i="1"/>
  <c r="AB18" i="1"/>
  <c r="AD20" i="1"/>
  <c r="AC20" i="1"/>
  <c r="X20" i="1"/>
  <c r="Y20" i="1"/>
  <c r="U13" i="1"/>
  <c r="R17" i="1"/>
  <c r="AB17" i="1" s="1"/>
  <c r="S20" i="1"/>
  <c r="X90" i="1" l="1"/>
  <c r="W17" i="1"/>
  <c r="W20" i="1" s="1"/>
  <c r="AB19" i="1"/>
  <c r="AB20" i="1" s="1"/>
  <c r="AB51" i="1"/>
  <c r="AE41" i="1"/>
  <c r="Z41" i="1"/>
  <c r="AE20" i="1"/>
  <c r="Z20" i="1"/>
  <c r="R83" i="1" l="1"/>
  <c r="W83" i="1" s="1"/>
  <c r="U46" i="1"/>
  <c r="U49" i="1"/>
  <c r="U52" i="1"/>
  <c r="U54" i="1"/>
  <c r="U67" i="1"/>
  <c r="U81" i="1"/>
  <c r="U78" i="1"/>
  <c r="T87" i="1"/>
  <c r="T70" i="1"/>
  <c r="U70" i="1" s="1"/>
  <c r="T63" i="1"/>
  <c r="U63" i="1" s="1"/>
  <c r="T58" i="1"/>
  <c r="T35" i="1"/>
  <c r="U35" i="1" s="1"/>
  <c r="T33" i="1"/>
  <c r="U33" i="1" s="1"/>
  <c r="T28" i="1"/>
  <c r="U28" i="1" s="1"/>
  <c r="U19" i="1"/>
  <c r="T19" i="1"/>
  <c r="T17" i="1"/>
  <c r="U17" i="1" s="1"/>
  <c r="T13" i="1"/>
  <c r="R28" i="1"/>
  <c r="W28" i="1" s="1"/>
  <c r="R56" i="1"/>
  <c r="T41" i="1" l="1"/>
  <c r="T73" i="1"/>
  <c r="U73" i="1"/>
  <c r="U20" i="1"/>
  <c r="AB83" i="1"/>
  <c r="AB87" i="1" s="1"/>
  <c r="W87" i="1"/>
  <c r="AB28" i="1"/>
  <c r="AB41" i="1" s="1"/>
  <c r="W41" i="1"/>
  <c r="T20" i="1"/>
  <c r="U41" i="1"/>
  <c r="U58" i="1"/>
  <c r="R16" i="1" l="1"/>
  <c r="R15" i="1"/>
  <c r="R14" i="1"/>
  <c r="AA114" i="5" l="1"/>
  <c r="N113" i="5"/>
  <c r="M113" i="5"/>
  <c r="A113" i="5"/>
  <c r="N112" i="5"/>
  <c r="N111" i="5"/>
  <c r="M111" i="5"/>
  <c r="Q110" i="5"/>
  <c r="O110" i="5"/>
  <c r="N110" i="5"/>
  <c r="H110" i="5"/>
  <c r="F110" i="5"/>
  <c r="J110" i="5" s="1"/>
  <c r="N109" i="5"/>
  <c r="M109" i="5"/>
  <c r="A109" i="5"/>
  <c r="N108" i="5"/>
  <c r="N107" i="5"/>
  <c r="M107" i="5"/>
  <c r="Q106" i="5"/>
  <c r="O106" i="5"/>
  <c r="N106" i="5"/>
  <c r="H106" i="5"/>
  <c r="F106" i="5"/>
  <c r="N105" i="5"/>
  <c r="M105" i="5"/>
  <c r="A105" i="5"/>
  <c r="N104" i="5"/>
  <c r="N103" i="5"/>
  <c r="M103" i="5"/>
  <c r="Q102" i="5"/>
  <c r="O102" i="5"/>
  <c r="N102" i="5"/>
  <c r="H102" i="5"/>
  <c r="F102" i="5"/>
  <c r="N101" i="5"/>
  <c r="M101" i="5"/>
  <c r="A101" i="5"/>
  <c r="N100" i="5"/>
  <c r="N99" i="5"/>
  <c r="M99" i="5"/>
  <c r="Q98" i="5"/>
  <c r="O98" i="5"/>
  <c r="N98" i="5"/>
  <c r="H98" i="5"/>
  <c r="F98" i="5"/>
  <c r="N97" i="5"/>
  <c r="M97" i="5"/>
  <c r="A97" i="5"/>
  <c r="N96" i="5"/>
  <c r="N95" i="5"/>
  <c r="M95" i="5"/>
  <c r="Q94" i="5"/>
  <c r="O94" i="5"/>
  <c r="N94" i="5"/>
  <c r="H94" i="5"/>
  <c r="F94" i="5"/>
  <c r="N93" i="5"/>
  <c r="M93" i="5"/>
  <c r="A93" i="5"/>
  <c r="N92" i="5"/>
  <c r="M92" i="5"/>
  <c r="N91" i="5"/>
  <c r="M91" i="5"/>
  <c r="Q90" i="5"/>
  <c r="O90" i="5"/>
  <c r="N90" i="5"/>
  <c r="M90" i="5"/>
  <c r="H90" i="5"/>
  <c r="F90" i="5"/>
  <c r="N89" i="5"/>
  <c r="M89" i="5"/>
  <c r="A89" i="5"/>
  <c r="N88" i="5"/>
  <c r="M88" i="5"/>
  <c r="N87" i="5"/>
  <c r="M87" i="5"/>
  <c r="Q86" i="5"/>
  <c r="O86" i="5"/>
  <c r="N86" i="5"/>
  <c r="M86" i="5"/>
  <c r="H86" i="5"/>
  <c r="F86" i="5"/>
  <c r="N85" i="5"/>
  <c r="M85" i="5"/>
  <c r="A85" i="5"/>
  <c r="N84" i="5"/>
  <c r="M84" i="5"/>
  <c r="N83" i="5"/>
  <c r="M83" i="5"/>
  <c r="Q82" i="5"/>
  <c r="O82" i="5"/>
  <c r="N82" i="5"/>
  <c r="M82" i="5"/>
  <c r="H82" i="5"/>
  <c r="F82" i="5"/>
  <c r="N81" i="5"/>
  <c r="M81" i="5"/>
  <c r="A81" i="5"/>
  <c r="N80" i="5"/>
  <c r="M80" i="5"/>
  <c r="N79" i="5"/>
  <c r="M79" i="5"/>
  <c r="Q78" i="5"/>
  <c r="O78" i="5"/>
  <c r="N78" i="5"/>
  <c r="M78" i="5"/>
  <c r="H78" i="5"/>
  <c r="F78" i="5"/>
  <c r="N77" i="5"/>
  <c r="M77" i="5"/>
  <c r="A77" i="5"/>
  <c r="N76" i="5"/>
  <c r="M76" i="5"/>
  <c r="N75" i="5"/>
  <c r="M75" i="5"/>
  <c r="Q74" i="5"/>
  <c r="O74" i="5"/>
  <c r="N74" i="5"/>
  <c r="M74" i="5"/>
  <c r="H74" i="5"/>
  <c r="J74" i="5" s="1"/>
  <c r="F74" i="5"/>
  <c r="N73" i="5"/>
  <c r="M73" i="5"/>
  <c r="A73" i="5"/>
  <c r="N72" i="5"/>
  <c r="M72" i="5"/>
  <c r="N71" i="5"/>
  <c r="M71" i="5"/>
  <c r="Q70" i="5"/>
  <c r="O70" i="5"/>
  <c r="N70" i="5"/>
  <c r="M70" i="5"/>
  <c r="H70" i="5"/>
  <c r="F70" i="5"/>
  <c r="M69" i="5"/>
  <c r="M68" i="5"/>
  <c r="M67" i="5"/>
  <c r="Q66" i="5"/>
  <c r="O66" i="5"/>
  <c r="N66" i="5"/>
  <c r="M66" i="5"/>
  <c r="H66" i="5"/>
  <c r="F66" i="5"/>
  <c r="M64" i="5"/>
  <c r="Q63" i="5"/>
  <c r="O63" i="5"/>
  <c r="N63" i="5"/>
  <c r="M63" i="5"/>
  <c r="H63" i="5"/>
  <c r="F63" i="5"/>
  <c r="M62" i="5"/>
  <c r="Q61" i="5"/>
  <c r="O61" i="5"/>
  <c r="N61" i="5"/>
  <c r="M61" i="5"/>
  <c r="H61" i="5"/>
  <c r="F61" i="5"/>
  <c r="N60" i="5"/>
  <c r="M60" i="5"/>
  <c r="N59" i="5"/>
  <c r="M59" i="5"/>
  <c r="Q58" i="5"/>
  <c r="O58" i="5"/>
  <c r="N58" i="5"/>
  <c r="M58" i="5"/>
  <c r="H58" i="5"/>
  <c r="F58" i="5"/>
  <c r="M57" i="5"/>
  <c r="M56" i="5"/>
  <c r="Q55" i="5"/>
  <c r="O55" i="5"/>
  <c r="N55" i="5"/>
  <c r="M55" i="5"/>
  <c r="H55" i="5"/>
  <c r="F55" i="5"/>
  <c r="M53" i="5"/>
  <c r="Q52" i="5"/>
  <c r="O52" i="5"/>
  <c r="N52" i="5"/>
  <c r="M52" i="5"/>
  <c r="H52" i="5"/>
  <c r="F52" i="5"/>
  <c r="A51" i="5"/>
  <c r="M50" i="5"/>
  <c r="M49" i="5"/>
  <c r="Q48" i="5"/>
  <c r="O48" i="5"/>
  <c r="N48" i="5"/>
  <c r="M48" i="5"/>
  <c r="H48" i="5"/>
  <c r="F48" i="5"/>
  <c r="M46" i="5"/>
  <c r="M45" i="5"/>
  <c r="Q44" i="5"/>
  <c r="O44" i="5"/>
  <c r="N44" i="5"/>
  <c r="M44" i="5"/>
  <c r="H44" i="5"/>
  <c r="F44" i="5"/>
  <c r="Q42" i="5"/>
  <c r="O42" i="5"/>
  <c r="N42" i="5"/>
  <c r="M42" i="5"/>
  <c r="H42" i="5"/>
  <c r="F42" i="5"/>
  <c r="Q40" i="5"/>
  <c r="O40" i="5"/>
  <c r="N40" i="5"/>
  <c r="M40" i="5"/>
  <c r="H40" i="5"/>
  <c r="F40" i="5"/>
  <c r="N38" i="5"/>
  <c r="M38" i="5"/>
  <c r="Q37" i="5"/>
  <c r="O37" i="5"/>
  <c r="N37" i="5"/>
  <c r="M37" i="5"/>
  <c r="H37" i="5"/>
  <c r="F37" i="5"/>
  <c r="Q35" i="5"/>
  <c r="O35" i="5"/>
  <c r="N35" i="5"/>
  <c r="M35" i="5"/>
  <c r="H35" i="5"/>
  <c r="F35" i="5"/>
  <c r="M34" i="5"/>
  <c r="M33" i="5"/>
  <c r="Q32" i="5"/>
  <c r="O32" i="5"/>
  <c r="N32" i="5"/>
  <c r="M32" i="5"/>
  <c r="H32" i="5"/>
  <c r="F32" i="5"/>
  <c r="M30" i="5"/>
  <c r="Q29" i="5"/>
  <c r="O29" i="5"/>
  <c r="N29" i="5"/>
  <c r="M29" i="5"/>
  <c r="H29" i="5"/>
  <c r="F29" i="5"/>
  <c r="N28" i="5"/>
  <c r="M28" i="5"/>
  <c r="Q27" i="5"/>
  <c r="O27" i="5"/>
  <c r="N27" i="5"/>
  <c r="M27" i="5"/>
  <c r="H27" i="5"/>
  <c r="F27" i="5"/>
  <c r="Q25" i="5"/>
  <c r="O25" i="5"/>
  <c r="N25" i="5"/>
  <c r="M25" i="5"/>
  <c r="H25" i="5"/>
  <c r="F25" i="5"/>
  <c r="N24" i="5"/>
  <c r="M24" i="5"/>
  <c r="N23" i="5"/>
  <c r="M23" i="5"/>
  <c r="Q22" i="5"/>
  <c r="O22" i="5"/>
  <c r="N22" i="5"/>
  <c r="M22" i="5"/>
  <c r="H22" i="5"/>
  <c r="F22" i="5"/>
  <c r="M21" i="5"/>
  <c r="Q19" i="5"/>
  <c r="O19" i="5"/>
  <c r="N19" i="5"/>
  <c r="M19" i="5"/>
  <c r="H19" i="5"/>
  <c r="F19" i="5"/>
  <c r="M18" i="5"/>
  <c r="M17" i="5"/>
  <c r="Q16" i="5"/>
  <c r="O16" i="5"/>
  <c r="N16" i="5"/>
  <c r="M16" i="5"/>
  <c r="J16" i="5"/>
  <c r="M15" i="5"/>
  <c r="Q13" i="5"/>
  <c r="O13" i="5"/>
  <c r="H13" i="5"/>
  <c r="F13" i="5"/>
  <c r="J106" i="5" l="1"/>
  <c r="J42" i="5"/>
  <c r="J44" i="5"/>
  <c r="J32" i="5"/>
  <c r="J66" i="5"/>
  <c r="S66" i="5"/>
  <c r="J78" i="5"/>
  <c r="S22" i="5"/>
  <c r="S27" i="5"/>
  <c r="J29" i="5"/>
  <c r="J13" i="5"/>
  <c r="S16" i="5"/>
  <c r="J19" i="5"/>
  <c r="J58" i="5"/>
  <c r="S13" i="5"/>
  <c r="S29" i="5"/>
  <c r="J52" i="5"/>
  <c r="J82" i="5"/>
  <c r="S58" i="5"/>
  <c r="S32" i="5"/>
  <c r="S42" i="5"/>
  <c r="J63" i="5"/>
  <c r="J70" i="5"/>
  <c r="S25" i="5"/>
  <c r="J40" i="5"/>
  <c r="J48" i="5"/>
  <c r="S48" i="5"/>
  <c r="J55" i="5"/>
  <c r="S55" i="5"/>
  <c r="J61" i="5"/>
  <c r="J90" i="5"/>
  <c r="J98" i="5"/>
  <c r="J25" i="5"/>
  <c r="J37" i="5"/>
  <c r="S37" i="5"/>
  <c r="S44" i="5"/>
  <c r="S52" i="5"/>
  <c r="S61" i="5"/>
  <c r="J86" i="5"/>
  <c r="J102" i="5"/>
  <c r="S19" i="5"/>
  <c r="J22" i="5"/>
  <c r="J27" i="5"/>
  <c r="J35" i="5"/>
  <c r="S35" i="5"/>
  <c r="S40" i="5"/>
  <c r="S63" i="5"/>
  <c r="S70" i="5"/>
  <c r="J94" i="5"/>
  <c r="S87" i="1"/>
  <c r="R72" i="1"/>
  <c r="R52" i="1"/>
  <c r="R81" i="1"/>
  <c r="R80" i="1"/>
  <c r="S73" i="1"/>
  <c r="R68" i="1"/>
  <c r="W68" i="1" s="1"/>
  <c r="AB68" i="1" s="1"/>
  <c r="R67" i="1"/>
  <c r="W67" i="1" s="1"/>
  <c r="R63" i="1"/>
  <c r="W63" i="1" s="1"/>
  <c r="R36" i="1"/>
  <c r="R33" i="1"/>
  <c r="R32" i="1"/>
  <c r="R13" i="1"/>
  <c r="R20" i="1" s="1"/>
  <c r="AB67" i="1" l="1"/>
  <c r="R58" i="1"/>
  <c r="W52" i="1"/>
  <c r="W73" i="1"/>
  <c r="AB63" i="1"/>
  <c r="R87" i="1"/>
  <c r="R73" i="1"/>
  <c r="S41" i="1"/>
  <c r="S90" i="1" s="1"/>
  <c r="R41" i="1"/>
  <c r="L86" i="1"/>
  <c r="L85" i="1"/>
  <c r="L84" i="1"/>
  <c r="L83" i="1"/>
  <c r="L82" i="1"/>
  <c r="L81" i="1"/>
  <c r="L80" i="1"/>
  <c r="L79" i="1"/>
  <c r="L78" i="1"/>
  <c r="L72" i="1"/>
  <c r="N72" i="1" s="1"/>
  <c r="O72" i="1" s="1"/>
  <c r="L71" i="1"/>
  <c r="N71" i="1" s="1"/>
  <c r="O71" i="1" s="1"/>
  <c r="L70" i="1"/>
  <c r="N70" i="1" s="1"/>
  <c r="O70" i="1" s="1"/>
  <c r="L69" i="1"/>
  <c r="L68" i="1"/>
  <c r="L67" i="1"/>
  <c r="L66" i="1"/>
  <c r="L65" i="1"/>
  <c r="L64" i="1"/>
  <c r="L63" i="1"/>
  <c r="L57" i="1"/>
  <c r="L56" i="1"/>
  <c r="L55" i="1"/>
  <c r="L54" i="1"/>
  <c r="L53" i="1"/>
  <c r="L52" i="1"/>
  <c r="L51" i="1"/>
  <c r="L50" i="1"/>
  <c r="L49" i="1"/>
  <c r="L48" i="1"/>
  <c r="L47" i="1"/>
  <c r="L46" i="1"/>
  <c r="L40" i="1"/>
  <c r="L39" i="1"/>
  <c r="L38" i="1"/>
  <c r="L37" i="1"/>
  <c r="L36" i="1"/>
  <c r="L35" i="1"/>
  <c r="L34" i="1"/>
  <c r="N34" i="1" s="1"/>
  <c r="O34" i="1" s="1"/>
  <c r="L33" i="1"/>
  <c r="L32" i="1"/>
  <c r="L31" i="1"/>
  <c r="L30" i="1"/>
  <c r="L29" i="1"/>
  <c r="L28" i="1"/>
  <c r="O23" i="1"/>
  <c r="L19" i="1"/>
  <c r="N19" i="1" s="1"/>
  <c r="O19" i="1" s="1"/>
  <c r="L18" i="1"/>
  <c r="L17" i="1"/>
  <c r="L16" i="1"/>
  <c r="L15" i="1"/>
  <c r="L14" i="1"/>
  <c r="L13" i="1"/>
  <c r="AB73" i="1" l="1"/>
  <c r="AB52" i="1"/>
  <c r="AB58" i="1" s="1"/>
  <c r="W58" i="1"/>
  <c r="U87" i="1"/>
  <c r="T90" i="1"/>
  <c r="R90" i="1"/>
  <c r="N67" i="1"/>
  <c r="O67" i="1" s="1"/>
  <c r="N46" i="1"/>
  <c r="O46" i="1" s="1"/>
  <c r="N63" i="1"/>
  <c r="O63" i="1" s="1"/>
  <c r="N52" i="1"/>
  <c r="O52" i="1" s="1"/>
  <c r="N17" i="1"/>
  <c r="O17" i="1" s="1"/>
  <c r="N35" i="1"/>
  <c r="O35" i="1" s="1"/>
  <c r="N81" i="1"/>
  <c r="O81" i="1" s="1"/>
  <c r="N78" i="1"/>
  <c r="O78" i="1" s="1"/>
  <c r="N49" i="1"/>
  <c r="O49" i="1" s="1"/>
  <c r="N54" i="1"/>
  <c r="O54" i="1" s="1"/>
  <c r="N13" i="1"/>
  <c r="O13" i="1" s="1"/>
  <c r="O20" i="1" s="1"/>
  <c r="N28" i="1"/>
  <c r="O28" i="1" s="1"/>
  <c r="AB90" i="1" l="1"/>
  <c r="W90" i="1"/>
  <c r="U90" i="1"/>
  <c r="O87" i="1"/>
  <c r="O41" i="1"/>
  <c r="N87" i="1"/>
  <c r="O73" i="1"/>
  <c r="N73" i="1"/>
  <c r="N41" i="1"/>
  <c r="N20" i="1"/>
  <c r="O58" i="1"/>
  <c r="N58" i="1"/>
  <c r="O90" i="1" l="1"/>
</calcChain>
</file>

<file path=xl/comments1.xml><?xml version="1.0" encoding="utf-8"?>
<comments xmlns="http://schemas.openxmlformats.org/spreadsheetml/2006/main">
  <authors>
    <author>Planeacion</author>
  </authors>
  <commentList>
    <comment ref="P11" authorId="0" shapeId="0">
      <text>
        <r>
          <rPr>
            <b/>
            <sz val="8"/>
            <color indexed="81"/>
            <rFont val="Tahoma"/>
            <family val="2"/>
          </rPr>
          <t>NOTA:</t>
        </r>
        <r>
          <rPr>
            <sz val="8"/>
            <color indexed="81"/>
            <rFont val="Tahoma"/>
            <family val="2"/>
          </rPr>
          <t xml:space="preserve">
Es la cuantificación de los recursos que se invertirán para alcanzar la meta</t>
        </r>
      </text>
    </comment>
    <comment ref="P26" authorId="0" shapeId="0">
      <text>
        <r>
          <rPr>
            <b/>
            <sz val="8"/>
            <color indexed="81"/>
            <rFont val="Tahoma"/>
            <family val="2"/>
          </rPr>
          <t>NOTA:</t>
        </r>
        <r>
          <rPr>
            <sz val="8"/>
            <color indexed="81"/>
            <rFont val="Tahoma"/>
            <family val="2"/>
          </rPr>
          <t xml:space="preserve">
Es la cuantificación de los recursos que se invertirán para alcanzar la meta</t>
        </r>
      </text>
    </comment>
    <comment ref="P44" authorId="0" shapeId="0">
      <text>
        <r>
          <rPr>
            <b/>
            <sz val="8"/>
            <color indexed="81"/>
            <rFont val="Tahoma"/>
            <family val="2"/>
          </rPr>
          <t>NOTA:</t>
        </r>
        <r>
          <rPr>
            <sz val="8"/>
            <color indexed="81"/>
            <rFont val="Tahoma"/>
            <family val="2"/>
          </rPr>
          <t xml:space="preserve">
Es la cuantificación de los recursos que se invertirán para alcanzar la meta</t>
        </r>
      </text>
    </comment>
    <comment ref="P61" authorId="0" shapeId="0">
      <text>
        <r>
          <rPr>
            <b/>
            <sz val="8"/>
            <color indexed="81"/>
            <rFont val="Tahoma"/>
            <family val="2"/>
          </rPr>
          <t>NOTA:</t>
        </r>
        <r>
          <rPr>
            <sz val="8"/>
            <color indexed="81"/>
            <rFont val="Tahoma"/>
            <family val="2"/>
          </rPr>
          <t xml:space="preserve">
Es la cuantificación de los recursos que se invertirán para alcanzar la meta</t>
        </r>
      </text>
    </comment>
    <comment ref="P76" authorId="0" shapeId="0">
      <text>
        <r>
          <rPr>
            <b/>
            <sz val="8"/>
            <color indexed="81"/>
            <rFont val="Tahoma"/>
            <family val="2"/>
          </rPr>
          <t>NOTA:</t>
        </r>
        <r>
          <rPr>
            <sz val="8"/>
            <color indexed="81"/>
            <rFont val="Tahoma"/>
            <family val="2"/>
          </rPr>
          <t xml:space="preserve">
Es la cuantificación de los recursos que se invertirán para alcanzar la meta</t>
        </r>
      </text>
    </comment>
  </commentList>
</comments>
</file>

<file path=xl/comments2.xml><?xml version="1.0" encoding="utf-8"?>
<comments xmlns="http://schemas.openxmlformats.org/spreadsheetml/2006/main">
  <authors>
    <author>Luz Miriam Diaz Diaz</author>
  </authors>
  <commentList>
    <comment ref="F18" authorId="0" shapeId="0">
      <text>
        <r>
          <rPr>
            <b/>
            <sz val="9"/>
            <color indexed="81"/>
            <rFont val="Tahoma"/>
            <family val="2"/>
          </rPr>
          <t>Luz Miriam Diaz :</t>
        </r>
        <r>
          <rPr>
            <sz val="9"/>
            <color indexed="81"/>
            <rFont val="Tahoma"/>
            <family val="2"/>
          </rPr>
          <t xml:space="preserve">
Favor escribir el tiempo de ejecución del trámite</t>
        </r>
      </text>
    </comment>
  </commentList>
</comments>
</file>

<file path=xl/comments3.xml><?xml version="1.0" encoding="utf-8"?>
<comments xmlns="http://schemas.openxmlformats.org/spreadsheetml/2006/main">
  <authors>
    <author>Lina Cardona</author>
    <author>tc={6E50A03A-7E83-4955-95E4-5277FA19230E}</author>
    <author>tc={53AADFBA-ACC5-4F5B-B3B9-CAEDC0F5C34A}</author>
    <author>tc={2F48C257-5862-4867-AED0-F77FC69638CB}</author>
  </authors>
  <commentList>
    <comment ref="C9" authorId="0" shapeId="0">
      <text>
        <r>
          <rPr>
            <b/>
            <sz val="11"/>
            <color indexed="81"/>
            <rFont val="Arial"/>
            <family val="2"/>
          </rPr>
          <t>Es el por qué podría llegar a materializarse el riesgo</t>
        </r>
      </text>
    </comment>
    <comment ref="D9" authorId="0" shapeId="0">
      <text>
        <r>
          <rPr>
            <b/>
            <sz val="11"/>
            <color indexed="81"/>
            <rFont val="Arial"/>
            <family val="2"/>
          </rPr>
          <t>Situación que puede llegar a afectar el logro de los objetivos de la entidad</t>
        </r>
      </text>
    </comment>
    <comment ref="E9" authorId="0" shapeId="0">
      <text>
        <r>
          <rPr>
            <b/>
            <sz val="11"/>
            <color indexed="81"/>
            <rFont val="Arial"/>
            <family val="2"/>
          </rPr>
          <t>Qué le pasaría a la entidad si el riesgo se llega a materializar?</t>
        </r>
      </text>
    </comment>
    <comment ref="U9" authorId="0" shapeId="0">
      <text>
        <r>
          <rPr>
            <b/>
            <sz val="11"/>
            <color indexed="81"/>
            <rFont val="Arial"/>
            <family val="2"/>
          </rPr>
          <t>Preventivas o Correctivas</t>
        </r>
        <r>
          <rPr>
            <b/>
            <sz val="9"/>
            <color indexed="81"/>
            <rFont val="Tahoma"/>
            <family val="2"/>
          </rPr>
          <t xml:space="preserve">
</t>
        </r>
      </text>
    </comment>
    <comment ref="X9" authorId="0" shapeId="0">
      <text>
        <r>
          <rPr>
            <b/>
            <sz val="11"/>
            <color indexed="81"/>
            <rFont val="Arial"/>
            <family val="2"/>
          </rPr>
          <t>Escriba fórmula del indicador</t>
        </r>
      </text>
    </comment>
    <comment ref="AB22" authorId="1" shapeId="0">
      <text>
        <r>
          <rPr>
            <sz val="1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ahondar con Dago o Patricia</t>
        </r>
      </text>
    </comment>
    <comment ref="AB24" authorId="2" shapeId="0">
      <text>
        <r>
          <rPr>
            <sz val="1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ahondar con accion social</t>
        </r>
      </text>
    </comment>
    <comment ref="AB66" authorId="3" shapeId="0">
      <text>
        <r>
          <rPr>
            <sz val="1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 si julio y agosto se realizaron.</t>
        </r>
      </text>
    </comment>
  </commentList>
</comments>
</file>

<file path=xl/sharedStrings.xml><?xml version="1.0" encoding="utf-8"?>
<sst xmlns="http://schemas.openxmlformats.org/spreadsheetml/2006/main" count="1346" uniqueCount="546">
  <si>
    <t>PLAN ANTICORRUPCIÓN Y DE ATENCIÓN AL CIUDADANO</t>
  </si>
  <si>
    <t>PLANEACIÓN ESTRATÉGICA</t>
  </si>
  <si>
    <t>PES-FT-001</t>
  </si>
  <si>
    <t>Versión</t>
  </si>
  <si>
    <t>Página No.</t>
  </si>
  <si>
    <t>República de Colombia</t>
  </si>
  <si>
    <t>1 de 1</t>
  </si>
  <si>
    <t>DEPENDENCIA :</t>
  </si>
  <si>
    <t>DEFENSA CIVIL COLOMBIANA</t>
  </si>
  <si>
    <t>FECHA DE FORMULACIÓN :</t>
  </si>
  <si>
    <t>20 DE ENERO DE 2021</t>
  </si>
  <si>
    <t>OBJETIVO ESTRATÉGICO 5:</t>
  </si>
  <si>
    <t>Implementar un programa de mejora continua de la gestión y desempeño institucional.</t>
  </si>
  <si>
    <t xml:space="preserve">Componente 1: </t>
  </si>
  <si>
    <t>GESTIÓN DEL RIESGO DE CORRUPCIÓN - MAPAS DE RIESGOS DE CORRUPCIÓN</t>
  </si>
  <si>
    <t>METAS</t>
  </si>
  <si>
    <t>RESPONSABLE</t>
  </si>
  <si>
    <t>PLAZO</t>
  </si>
  <si>
    <t>ACTIVIDADES</t>
  </si>
  <si>
    <t>Ponderación de cada actividad</t>
  </si>
  <si>
    <t>PLAZO DE CADA ACTIVIDAD</t>
  </si>
  <si>
    <t>AVANCE DE LAS ACTIVIDADES</t>
  </si>
  <si>
    <t>AVANCE PONDERADO</t>
  </si>
  <si>
    <t xml:space="preserve">PONDERACIÓN </t>
  </si>
  <si>
    <t>CUMPLIMIENTO</t>
  </si>
  <si>
    <t>RECURSOS $
NECESARIOS</t>
  </si>
  <si>
    <t>INDICADOR DE CUMPLIMIENTO</t>
  </si>
  <si>
    <t>DE CADA META</t>
  </si>
  <si>
    <t>META</t>
  </si>
  <si>
    <t>PROGRAMADAS POR CADA META</t>
  </si>
  <si>
    <t>DE CADA ACTIVIDAD</t>
  </si>
  <si>
    <t>I TRIM</t>
  </si>
  <si>
    <t>II TRIM</t>
  </si>
  <si>
    <t>III TRIM</t>
  </si>
  <si>
    <t>IV TRIM</t>
  </si>
  <si>
    <t>%</t>
  </si>
  <si>
    <t>ACTIVIDAD</t>
  </si>
  <si>
    <t>DE LAS METAS</t>
  </si>
  <si>
    <t>PARA EJECUTAR LA META</t>
  </si>
  <si>
    <t>Actualizar  el mapa de riesgos de corrupción  con base en la  Guía para la administración del riesgo y el diseño de controles en entidades públicas - Versión 5</t>
  </si>
  <si>
    <t>Jefe Oficina Asesora de Planeación</t>
  </si>
  <si>
    <t>Participar en la capacitación de la Guía para la administración del riesgo y el diseño de controles en entidades públicas - Versión 5 del DAFP</t>
  </si>
  <si>
    <t>Viviana Murcia</t>
  </si>
  <si>
    <t>X</t>
  </si>
  <si>
    <t>No. actividades realizadas / No. actividades programadas</t>
  </si>
  <si>
    <t>Realizar las mesas de trabajo para la  revisión de los riesgos identificados con el fin de determinar la necesidad de modificar, actualizar o mantener en las mismas condiciones los factores de riesgo, así como su identificación, análisis y valoración.</t>
  </si>
  <si>
    <t>Viviana Murcia
Dueños de los procesos</t>
  </si>
  <si>
    <t>Consolidar la Matriz de Riesgos de Corrupción</t>
  </si>
  <si>
    <t>Actualizar el mapa de riesgos de corrupción en el sistema de información.</t>
  </si>
  <si>
    <t>Gloria Jiménez</t>
  </si>
  <si>
    <t>Realizar el monitoreo y revisión de los riesgos de corrupción</t>
  </si>
  <si>
    <t>Jefe Oficina Asesora de Planeación
Dueños de los procesos</t>
  </si>
  <si>
    <t>Hacer seguimiento a la medición cuatrimestral de los indicadores de los riesgos de corrupción en el sistema de información.</t>
  </si>
  <si>
    <t>Carmen Alicia Rubio</t>
  </si>
  <si>
    <t>Presentar al Comité de Coordinación de control Interno la gestión de riesgos de corrupción: Riesgos, factores, canal de denuncias, quejas y denuncias de los servidores públicos</t>
  </si>
  <si>
    <t xml:space="preserve">Realizar tres seguimientos de los  riesgos de corrupción </t>
  </si>
  <si>
    <t>Jefe Oficina de Control Interno</t>
  </si>
  <si>
    <t>Realizar la publicación del informe de cada seguimiento realizado a los  riesgos de corrupción</t>
  </si>
  <si>
    <t>Edilberto Reyes</t>
  </si>
  <si>
    <t>No. seguimientos  realizados / No. seguimientos programados</t>
  </si>
  <si>
    <t>Componente 2:</t>
  </si>
  <si>
    <t>RACIONALIZACIÓN DE TRAMITES (Ver hoja siguiente)</t>
  </si>
  <si>
    <t>Componente 3:</t>
  </si>
  <si>
    <t>PLAN DE RENDICIÓN DE CUENTAS</t>
  </si>
  <si>
    <t>Fortalecer la fase de información de la Rendición de cuentas a la ciudadanía.</t>
  </si>
  <si>
    <t>Realizar seguimiento trimestralmente en la página web de la entidad, verificando la información correspondiente a la gestión administrativa y misional de la entidad (Gestión presupuestal, proyectos vigentes, Atención de emergencias, actividades de Acción Social, actividades de Gestión Ambiental, contratación)</t>
  </si>
  <si>
    <t>Publicar una encuesta web sobre los temas que la ciudadanía desea incluir en el ejercicio de Rendición de Cuentas a la Ciudadanía.</t>
  </si>
  <si>
    <t>Incluir en el informe de gestión las metas y actividades formuladas en la planeación institucional con los derechos que se están garantizando a través de la gestión institucional.</t>
  </si>
  <si>
    <t>Desarrollar las acciones necesarias para fortalecer la fase de dialogo de la Rendición de cuentas a la ciudadanía.</t>
  </si>
  <si>
    <t>Jefe Oficina Asesora de Planeación
Directores Seccionales y Líderes de Oficinas de Defensa Civil</t>
  </si>
  <si>
    <t>Consolidar y publicar el cronograma de ejercicios de Rendición de Cuentas a la Ciudadanía, que contenga las fechas de publicación de la información, mecanismos de convocatoria y fecha de realización de los ejercicios de Rendición de Cuentas.</t>
  </si>
  <si>
    <t>Desarrollar un Panel de expertos virtual como ejercicio de Rendición de Cuentas a la ciudadanía, en las Direcciones Seccionales y las Oficinas de los departamentos de Amazonas, Arauca, Putumayo y San Andrés y en la DIGER.</t>
  </si>
  <si>
    <t>Desarrollar las acciones necesarias para fortalecer la fase de responsabilidad de la Rendición de cuentas a la ciudadanía.</t>
  </si>
  <si>
    <t>Hacer seguimiento a los compromisos adquiridos en la Rendición de Cuentas a la Ciudadanía</t>
  </si>
  <si>
    <t>Elaborar y socializar la Directiva de Rendición de Cuentas a la Ciudadanía.</t>
  </si>
  <si>
    <t>Publicar en la página web el informe consolidado de los ejercicios de Rendición de Cuentas a la Ciudadanía, donde se incluya el cumplimiento a los compromisos adquiridos en la vigencia anterior y las respuestas a las preguntas realizadas en el espacio de diálogo.</t>
  </si>
  <si>
    <t>Consolidar los compromisos de los ejercicios de rendición de cuentas</t>
  </si>
  <si>
    <t>Actualizar y socializar la Política de Rendición de Cuentas a la Ciudadanía</t>
  </si>
  <si>
    <t>Jefe de Oficina de Control Interno</t>
  </si>
  <si>
    <t>Realizar seguimiento cuatrimestral al cumplimiento de la estrategia de rendición de cuentas.</t>
  </si>
  <si>
    <t>Componente 4:</t>
  </si>
  <si>
    <t>PLAN DE SERVICIO AL CIUDADANO</t>
  </si>
  <si>
    <t xml:space="preserve">Crear mecanismos para fortalecer la atención incluyente y accesibilidad </t>
  </si>
  <si>
    <t>Desarrollar capacitación a los servidores públicos de la entidad sobre atención preferente a menores de edad, adultos mayores, mujeres en estado de embarazo o con niños de brazos.</t>
  </si>
  <si>
    <t>Capacitar a los servidores públicos responsables de atención al ciudadano, en el uso del Sistema de Interpretación SIEL y el Centro de Relevo.</t>
  </si>
  <si>
    <t>Presentar una propuesta a la Subdirección Administrativa y Financiera para instalar señalización en lengua de señas.</t>
  </si>
  <si>
    <t xml:space="preserve">Fortalecer 3 canales de
atención </t>
  </si>
  <si>
    <t>Jefe Oficina Asesora de las TIC</t>
  </si>
  <si>
    <t>Aplicar instrumento para diagnosticar el funcionamiento de la liinea 144 y presentar resultados</t>
  </si>
  <si>
    <t>Pablo Andres Paz</t>
  </si>
  <si>
    <t>Instalar en la página web una herramienta que permita a la población con discapacidad visual acceder a la información de la entidad.</t>
  </si>
  <si>
    <t>Michel Carreño</t>
  </si>
  <si>
    <t xml:space="preserve">Asegurar el cumplimiento normativo en temas de tratamiento de datos personales y PQRSD </t>
  </si>
  <si>
    <t xml:space="preserve">
Jefe Grupo de Orientación Ciudadana y Gestión Documental
Jefe de Oficina Asesora de las TIC</t>
  </si>
  <si>
    <t>Elaborar 4 informes  de control sobre el estado de respuestas a las PQRD de las dependencias y seccionales para identificar oportunidades de mejora en la prestación de los servicios</t>
  </si>
  <si>
    <t>Nataly Paredes</t>
  </si>
  <si>
    <t>Incorporar en el espacio de la página web donde se dan lineamientos para interponer una PQRSD, un instructivo para que los ciudadanos hagan seguimiento a su solicitud</t>
  </si>
  <si>
    <t>Paola Mora</t>
  </si>
  <si>
    <t>Mejorar el relacionamiento con el ciudadano</t>
  </si>
  <si>
    <t>Jefe de Oficina Asesora de las TIC</t>
  </si>
  <si>
    <t>Capacitar a los servidores públicos responsables de atención al ciudadano en el manejo del chat de la página web.</t>
  </si>
  <si>
    <t>Jefe de Grupo de Orientación Ciudadana y Gestión Documental</t>
  </si>
  <si>
    <t>Poner en funcionamiento el chat de atención al usuario.</t>
  </si>
  <si>
    <t>Publicar y divulgar en la pagina WEB infografías que presenten claramente información y recomendaciones sobre los riesgos de origen natural.</t>
  </si>
  <si>
    <t>Carmen Alicia Rubio.</t>
  </si>
  <si>
    <t>Actualizar y socializar la política de Servicio al Ciudadano, incluyendo los derechos de las personas que pertenecen a  los grupos diferenciales.</t>
  </si>
  <si>
    <t>Componente 5:</t>
  </si>
  <si>
    <t>MECANISMOS PARA LA TRANSPARENCIA Y EL ACCESO A LA INFORMACIÓN</t>
  </si>
  <si>
    <t>Desarrollar las actividades necesarias para mantener la transparencia activa de la entidad.</t>
  </si>
  <si>
    <t>Responsables de generación y publicación de la información</t>
  </si>
  <si>
    <t>Realizar una revisión trimestral de la información publicada en el sitio web, de acuerdo con lo estipulado en la Ley de Transparencia y conforme a las especificaciones de la Resolución 3564 de 2015 de MinTIC.</t>
  </si>
  <si>
    <t>Corregir las observaciones realizadas por la auditoría ITA 2020.</t>
  </si>
  <si>
    <t>Responder a la auditoría de ITA solicitada por la Procuraduría General de la Nación 2021.</t>
  </si>
  <si>
    <t>Socializar los resultados ante el Comité de Gestión y Desempeño de la Entidad.</t>
  </si>
  <si>
    <t>Desarrollar las actividades necesarias para mantener la transparencia pasiva de la entidad.</t>
  </si>
  <si>
    <t>Responsables de los procesos</t>
  </si>
  <si>
    <t xml:space="preserve">Realizar seguimiento trimestral a la calidad y oportunidad de las  respuestas de PQRSD, allegadas por los ciudadanos y grupos de interés. </t>
  </si>
  <si>
    <t>Actualizar el normograma de la Entidad en la sección de transparencia del sitio web oficial.</t>
  </si>
  <si>
    <t>Adriana Molina</t>
  </si>
  <si>
    <t>Actualizar las bases de Datos abiertos en la página www.datos.gov.co</t>
  </si>
  <si>
    <t>Fortalecer la gestión de conflicto de intereses de la entidad</t>
  </si>
  <si>
    <t>Jefe Grupo de Gestión del Talento Humano.</t>
  </si>
  <si>
    <t>Implementar canales de denuncia y seguimiento frente a situaciones disciplinarias y de conflictos de intereses.</t>
  </si>
  <si>
    <t>Nataly Hernández</t>
  </si>
  <si>
    <t>Implementar estrategias para la identificación y declaración de conflictos de interés que contemplen el monitoreo de casos de conflictos de intereses.</t>
  </si>
  <si>
    <t>Diseñar e implementar una matriz para registrar las declaraciones de conflictos de intereses que realicen los funcionarios de la entidad.</t>
  </si>
  <si>
    <t>Componente 6:</t>
  </si>
  <si>
    <t>INICIATIVAS ADICIONALES</t>
  </si>
  <si>
    <t>Identificar y relacionar las condiciones institucionales idóneas para la promoción de la participación ciudadana</t>
  </si>
  <si>
    <t>Promover los ejercicios de Rendición de Cuentas a la Ciudadanía y de Participación Ciudadana mediante la Urna de Cristal</t>
  </si>
  <si>
    <t>Actualizar y socializar la Política de Participación Ciudadana.</t>
  </si>
  <si>
    <t xml:space="preserve">Diseñar un cronograma que defina los espacios de participación ciudadana que se implementarán en la entidad y publicarlo en la página web oficial </t>
  </si>
  <si>
    <t>Promover la participación ciudadana en la gestión de la entidad.</t>
  </si>
  <si>
    <t>Elaborar y socializar una directiva de participación ciudadana, que contenga un cronograma que identifique su desarrollo.</t>
  </si>
  <si>
    <r>
      <rPr>
        <b/>
        <sz val="10"/>
        <rFont val="Arial"/>
        <family val="2"/>
      </rPr>
      <t xml:space="preserve">Participación en la identificación de necesidades: </t>
    </r>
    <r>
      <rPr>
        <sz val="10"/>
        <rFont val="Arial"/>
        <family val="2"/>
      </rPr>
      <t>Realizar un ejercicio con los voluntarios basado en la Identificación y priorización de necesidades en materia de fortalecimiento vocacional.</t>
    </r>
  </si>
  <si>
    <r>
      <rPr>
        <b/>
        <sz val="10"/>
        <rFont val="Arial"/>
        <family val="2"/>
      </rPr>
      <t>Formulación participativa</t>
    </r>
    <r>
      <rPr>
        <sz val="10"/>
        <rFont val="Arial"/>
        <family val="2"/>
      </rPr>
      <t>: Disponer 12 espacios de participación ciudadana: 2 foros de planeación participativa, 5 encuestas sobre temas misionales, 5 encuestas sobre temas administrativos dirigidos a los usuarios.</t>
    </r>
  </si>
  <si>
    <r>
      <rPr>
        <b/>
        <sz val="10"/>
        <rFont val="Arial"/>
        <family val="2"/>
      </rPr>
      <t>Ejecución o implementación participativa</t>
    </r>
    <r>
      <rPr>
        <sz val="10"/>
        <rFont val="Arial"/>
        <family val="2"/>
      </rPr>
      <t>: Desarrollar un ejercicio de participación ciudadana, en conmemoración del Día Mundial del Medio Ambiente (Reciclatón), en todas las Direcciones Seccionales a nivel nacional.</t>
    </r>
  </si>
  <si>
    <r>
      <rPr>
        <b/>
        <sz val="10"/>
        <rFont val="Arial"/>
        <family val="2"/>
      </rPr>
      <t>Evaluación y control ciudadanos:</t>
    </r>
    <r>
      <rPr>
        <sz val="10"/>
        <rFont val="Arial"/>
        <family val="2"/>
      </rPr>
      <t xml:space="preserve"> Desarrollar un programa de monitoreo de escenarios de riesgos con voluntarios que participen como observadores comunitarios.</t>
    </r>
  </si>
  <si>
    <t>Ricardo Coronado</t>
  </si>
  <si>
    <t>Elaborar el informe de los ejercicios de Participación Ciudadana donde se consoliden los ejercicios de participación ciudadana realizados, que incluya los siguientes aspectos:
1. Número de actividades en las que se involucró al ciudadano 
2. Grupos de valor involucrados
3. Fases del ciclo que fueron sometidas a participación. 
4. Resultados de la incidencia de la participación 
y publicarlo en la página web.</t>
  </si>
  <si>
    <t>AVANCE DEL PAAC</t>
  </si>
  <si>
    <t/>
  </si>
  <si>
    <t>Nombre de la entidad:</t>
  </si>
  <si>
    <t>Orden:</t>
  </si>
  <si>
    <t>Nacional</t>
  </si>
  <si>
    <t>Sector administrativo:</t>
  </si>
  <si>
    <t>Defensa</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</si>
  <si>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</si>
  <si>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</si>
  <si>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</si>
  <si>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</si>
  <si>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</si>
  <si>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</si>
  <si>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</si>
  <si>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</si>
  <si>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</si>
  <si>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</si>
  <si>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</si>
  <si>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</si>
  <si>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</si>
  <si>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</si>
  <si>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</si>
  <si>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</si>
  <si>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</si>
  <si>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</si>
  <si>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presente vigencia</t>
  </si>
  <si>
    <t>Fecha final racionalización</t>
  </si>
  <si>
    <t>Responsable</t>
  </si>
  <si>
    <t>Único</t>
  </si>
  <si>
    <t>Incorporación como voluntario a la Defensa Civil Colombiana</t>
  </si>
  <si>
    <t>Inscrito</t>
  </si>
  <si>
    <t>1. El artículo  19 del Decreto Ley 2106 de 2019 establece: "Desmaterialización de certificados, constancias, paz y salvos o carnés. Las autoridades que en ejercicio de sus funciones emitan certificados, constancias, paz y salvos o carnés, respecto de cualquier situación de hecho o de derecho de un particular, deberán organizar dicha información como un registro público y habilitar su consulta gratuita en medios digitales".
2. La encuesta aplicada a los voluntarios sobre opciones de mejora en el proceso del voluntariado estableció que la opción "Generar herramientas tecnológicas que permitan el envío del carnet de identificación de voluntarios (DIGITAL), a través de sus correos electrónicos personales." tuvo una la más alta votación con un 40%</t>
  </si>
  <si>
    <t>Implementar la entrega del carné virtual para los voluntarios  honorarios  vinculados a la entidad.</t>
  </si>
  <si>
    <r>
      <t xml:space="preserve">* Para el voluntario, se reduce el tiempo de espera para la entrega de su identificación, así como reduce el costo de su desplazamiento para la entrega del carné.
</t>
    </r>
    <r>
      <rPr>
        <sz val="10"/>
        <color indexed="8"/>
        <rFont val="SansSerif"/>
      </rPr>
      <t xml:space="preserve">
• Para la entidad se reduce el costo de la producción de carnés, así como el trámite necesario el envío de los mismos a cada organización de Defensa Civil y el tiempo para la entrega del mismo. 
</t>
    </r>
  </si>
  <si>
    <t>Administrativa</t>
  </si>
  <si>
    <t>Reducción del tiempo de duración del trámite.
Reducción de costos.</t>
  </si>
  <si>
    <t>Subdirección Operativa</t>
  </si>
  <si>
    <t>El Decreto 1809 de 2020 cuyo objeto es reglamentar la afiliación al Sistema General de Riesgos Laborales de los voluntarios acreditados y activos del Subsistema Nacional de Voluntarios en Primera Respuesta, establece en el artículo 3.2.8.5que una vez realizada la afiliación de los voluntarios al Sistema General de Riesgos por la Entidad deberá de forma simultánea reportar en el Formulario Único de Afiliación y Reporte de Novedades al Sistema General de Riesgos Laborales la novedad de "Inactivo", y en el mismo formulario reportarán la novedad de "Activo" cuanto hayan sido convocados para atender situaciones de emergencias, calamidades, desastres y eventos antrópicos.</t>
  </si>
  <si>
    <t>Implementar el módulo de registro de las actividades misionales de los voluntarios en el Sistema de Información Misional (SIM)</t>
  </si>
  <si>
    <t>* El voluntario podrá estar asegurado ante el Sistema General de Riesgos Laborales cuando haya sido convocado para atender situaciones de emergencias, calamidades, desastres y eventos antrópicos.
* Para la Entidad se reduce el riesgo de demandas por accidentes de los voluntarios que intervienen en  situaciones de emergencias, calamidades, desastres y eventos antrópicos.
* Se podrá asegurar el registro de las actividades operativas de los voluntarios para la información estadística.</t>
  </si>
  <si>
    <t>Tecnológica</t>
  </si>
  <si>
    <t>Formularios diligenciados en línea
Interoperabilidad externa</t>
  </si>
  <si>
    <t>Inscripción a cursos para voluntarios</t>
  </si>
  <si>
    <t>A raíz de las limitaciones generadas por las medidas tomadas por el gobierno nacional para prevenir o mitigar la propagación del COVID-19, se hace necesario implementar el curso básico virtual dirigido a los voluntarios inscritos o aspirantes</t>
  </si>
  <si>
    <t>Implementar el curso básico en la modalidad virtual</t>
  </si>
  <si>
    <t>* Para el aspirante a voluntario se reducen costos de desplazamiento y tiempo de ejecución del curso, además podrá programar el horario a su conveniencia
* Para la entidad se reducen costos de mantenimiento y operación de las instalaciones físicas y tiempo de ejecución del trámite.</t>
  </si>
  <si>
    <t>Trámite parcialmente en línea</t>
  </si>
  <si>
    <t>Subdirección de Capacitación y Entrenamiento</t>
  </si>
  <si>
    <t>Evaluacion OCI</t>
  </si>
  <si>
    <t>I cuatrimestre 2021</t>
  </si>
  <si>
    <t>% actividades planeadas I trimestre 2021</t>
  </si>
  <si>
    <t>Avance meta</t>
  </si>
  <si>
    <t>TOTAL</t>
  </si>
  <si>
    <t>No se programo para Ier cuatrimestre de 2021</t>
  </si>
  <si>
    <t>% actividades ejecutadas I trimestre 2021</t>
  </si>
  <si>
    <t>la OCI evidencia correo electronico y pantallazos de la presentacion de la "capacitacion gestion del riesgo actualizacion guia administracion del riesgo" brindada por el DAFP</t>
  </si>
  <si>
    <t>La OCI evidencia el informe de gestion para el periodo 2020 las metas y actividades formuladas por la planeacions institucional… Dejo el link para evidenciar el informe publicado en la pagina de la entidad.
https://www.defensacivil.gov.co/index.php?idcategoria=9160</t>
  </si>
  <si>
    <t>La OCI evidencia que se consolido y se publico en la pagina de la entidad, el cronograma de rendicion de cuentas que tendran las seccionales en el periodo 2021. Dejo link de esta informacion:
https://www.defensacivil.gov.co/index.php?idcategoria=186&amp;n</t>
  </si>
  <si>
    <t>La OCI evidencia la elaboracion de las directivas de planeacion para la rendicion de cuentas a la ciudadania, asi mismo evidencia que se socializaron a las directivas.
https://www.defensacivil.gov.co/index.php?idcategoria=186&amp;n</t>
  </si>
  <si>
    <t>La OCI evidencia que se realizo un seguimiento trimestral donde la funcionaria encargada de realizar este proceso, mediante un archivo excel, procedio a evidenciar documentos entrelazados, si funciona o no funciona y deja las observaciones pertinentes.</t>
  </si>
  <si>
    <t>La OCI evidencia que memorando 974-goc.260 donde se evidencia el seguimiento trimestral que se hace a la calidad y oportunidad de las PQRSD allegadas por los diferentes usuarios.</t>
  </si>
  <si>
    <t>la OCI evidencio que la OAJ actualizo el normograma en la seccion de transparencia en la pagina de la entidad:
https://www.defensacivil.gov.co/index.php?idcategoria=70</t>
  </si>
  <si>
    <t xml:space="preserve">La OCI evidencio que la OAP diseño una cronograma en excel que define los espacios de participacion ciudadana </t>
  </si>
  <si>
    <t>La OCI evidencio que se desarrollo una directiva de participacion ciudadana y un cronograma que identifique su desarrollo, asi mismo se procedio a socializar mediante correo electronico el día 28 de enero de 2021 a las seccionales de la entidad.</t>
  </si>
  <si>
    <t>No se programo para I cuatrimestre de 2021</t>
  </si>
  <si>
    <t>La OCI evidencio que durante el primer trimestre se llevo a cabo 2 encuenstas por medio de la pagina de la entidad.</t>
  </si>
  <si>
    <t>MAPA DE RIESGOS</t>
  </si>
  <si>
    <t>PLANEACION 
ESTRATEGICA</t>
  </si>
  <si>
    <t>PES-FT-012</t>
  </si>
  <si>
    <t>MAPA DE RIESGOS DE CORRUPCION 2021</t>
  </si>
  <si>
    <t>IDENTIFICACIÓN DEL RIESGO</t>
  </si>
  <si>
    <t>ANALISIS DEL RIESGO</t>
  </si>
  <si>
    <t xml:space="preserve"> VALORACIÓN DEL RIESGO ANTES DE CONTROLES </t>
  </si>
  <si>
    <t>VALORACIÓN DEL RIESGO DESPUES DE CONTROLES</t>
  </si>
  <si>
    <t>ACCIONES</t>
  </si>
  <si>
    <t>MONITOREO</t>
  </si>
  <si>
    <t>PROCESO</t>
  </si>
  <si>
    <t>CAUSA</t>
  </si>
  <si>
    <t>RIESGO</t>
  </si>
  <si>
    <t>CONSECUENCIA (Efectos)</t>
  </si>
  <si>
    <t>VALORACIÓN DEL RIESGO</t>
  </si>
  <si>
    <t>NUEVA CALIFICACIÓN</t>
  </si>
  <si>
    <t>Acciones</t>
  </si>
  <si>
    <t>Fecha cumplimiento de las acciones</t>
  </si>
  <si>
    <t>Indicador</t>
  </si>
  <si>
    <t>Acciones ejecutadas</t>
  </si>
  <si>
    <t>Registro o evidencia de cumplimiento</t>
  </si>
  <si>
    <t>Medición del indicador</t>
  </si>
  <si>
    <t>Riesgo Inherente</t>
  </si>
  <si>
    <t>Riesgo Residual</t>
  </si>
  <si>
    <t>Probabilidad</t>
  </si>
  <si>
    <t>Impacto</t>
  </si>
  <si>
    <t>Nueva Zona del riesgo</t>
  </si>
  <si>
    <t>Zona del riesgo</t>
  </si>
  <si>
    <t>Controles</t>
  </si>
  <si>
    <t>Puntaje evaluación de los Controles</t>
  </si>
  <si>
    <t>Casillas a disminuir</t>
  </si>
  <si>
    <t xml:space="preserve">Puntaje </t>
  </si>
  <si>
    <t>Zona de Riesgo</t>
  </si>
  <si>
    <t>PROCESOS ESTRATEGICOS</t>
  </si>
  <si>
    <t>Ausencia de indicadores claros</t>
  </si>
  <si>
    <t>Presentación de información falsa y/o alterada de la gestión institucional para obtener favorabilidad de las autoridades de control</t>
  </si>
  <si>
    <t>Pérdida de credibilidad institucional.</t>
  </si>
  <si>
    <t>Posible</t>
  </si>
  <si>
    <t>Mayor</t>
  </si>
  <si>
    <t>Alta</t>
  </si>
  <si>
    <t>La Jefe de la Oficina de Planeación, semestralmente solicita la evaluación del plan de acción de las seccionales con los respectivos soportes,  con el fin de realizar la evaluación de los acuerdos de gestión y medición de indicadores de gestión.  En caso de no encontrarse la información suficiente, se realiza la consulta en la dependencia correspondiente o en el SIM.  Evidencia: Acuerdos de Gestión, consolidado de indicadores de gestión y correos o CDs con las rendiciones de cuentas.</t>
  </si>
  <si>
    <t>Improbable</t>
  </si>
  <si>
    <t>Moderada</t>
  </si>
  <si>
    <t>1. 30/06/2021
2. 31/12/2021
3. 31/07/2021</t>
  </si>
  <si>
    <t>Profesional de Defensa  Oficina Asesora de Planeación</t>
  </si>
  <si>
    <t>No. de actividades realizadas /
No. de actividades planeadas</t>
  </si>
  <si>
    <t>Falta de controles en la información</t>
  </si>
  <si>
    <t>Anualmente, la Jefe de la Oficina presenta un programa de auditorías internas de calidad para aprobación del Director General, con el fin de verificar el cumplimiento de requisitos de calidad y comprobar la veracidad de  la información registrada en el SIM frente a la ejecución de las metas misionales.  En caso de evidenciarse desviaciones, se registra el hallazgo en el informe de auditoría y se solicita la elaboración del respectivo plan de mejoramiento.</t>
  </si>
  <si>
    <t>Falta de sistematización de la información</t>
  </si>
  <si>
    <t>Cada trimestre, los responsables de las metas suben al módulo de planeación estratégica del aplicativo  KAWAK, las evidencias que soportan el avance o cumplimiento de las metas del plan de acción, las cuales son verificadas por la Oficina de Control Interno.  Cualquier desviación queda consignada en el informe de seguimiento respectivo.</t>
  </si>
  <si>
    <t>PROCESOS MISIONALES - GESTION DEL RIESGO</t>
  </si>
  <si>
    <t>Tráfico de influencias</t>
  </si>
  <si>
    <t>Falsificación de certificados para los cursos de educación  informal  para beneficio propio o de un tercero</t>
  </si>
  <si>
    <t>Investigaciones de tipo Disciplinario, Penal o Fiscal.
Pérdida de credibilidad frente a la entidad e impacto negativo en la imagen institucional.</t>
  </si>
  <si>
    <t>Cada vez que se requiera, la profesional de la Subdirección de CyE, verifica en el Sistema de Información Misional, la información registrada en los certificados requeridos.  Si encuentra alguna novedad, informa por escrito al Subdirector de C y E.  Como evidencia deja un correo electrónico.</t>
  </si>
  <si>
    <t xml:space="preserve">
2. Subdirector de Capacitación y Entrenamiento</t>
  </si>
  <si>
    <t>Intereses particulares de personal que se capacita en la entidad.</t>
  </si>
  <si>
    <t>Firmas de constancias del curso básico por parte de los Directores Seccionales; cursos intermedios directores de escuela y  cursos de especialista por el coordinador académico y Directores de Escuela. Adicionalmente la Defensa Civil Colombiana, puso a disposición de los voluntarios que desarrollan cursos de niveles básicos, intermedios y especialistas en la entidad, un enlace en la pagina web institucional donde podrán acceder a descargar sus certificados. La ruta para es Inicio &gt; Servicios al Ciudadano &gt; Capacitación. &gt; Educación Informal Cursos. &gt; Descargue su Constancia</t>
  </si>
  <si>
    <t xml:space="preserve"> Incumplimiento de los lineamientos académicos</t>
  </si>
  <si>
    <t>Cada vez que se requiera la profesional de la Subdirección de CyE consulta en el SIM si determinada persona realizó o no algún curso de educación informal y si fue aprobado o no.  En caso de encontrar alguna novedad, informará por escrito al Subdirector de Cy E.</t>
  </si>
  <si>
    <t>Debilidad en los controles en las seccionales</t>
  </si>
  <si>
    <t>Falsificación de información en los expedientes de capacitación de los cursos básicos para el cumplimiento de metas</t>
  </si>
  <si>
    <t>Investigaciones de tipo Disciplinario o Fiscal.
Pérdida de credibilidad frente a la entidad e impacto negativo en la imagen institucional.</t>
  </si>
  <si>
    <t>Semestralmente, la profesional de la Subdirección de CyE, verifica  en el Sistema de Información Misional, el formato con el informe final del curso con el fin de evaluar los indicadores del procesos de capacitación, lo cual registra en el formato diseñado por la Oficina de Planeación.  Igualmente verifica que el instructor se encuentre registrado y actualizado en el SIM. Evidencia formato de indicadores de gestión de las seccionales.</t>
  </si>
  <si>
    <t>1.  Realizar una verificación semestral  de los cursos básicos en las seccionales.
2 Realizar una auditoría aleatoria a 4 seccionales para verificación del proceso de capacitación en sitio.</t>
  </si>
  <si>
    <t>1. 30/07/2021 y 31/12/2021
2. 30/10/2021</t>
  </si>
  <si>
    <t>Subdirector de Capacitación y Entrenamiento</t>
  </si>
  <si>
    <t>Anualmente, la Jefe de Planeación, elabora el programa de auditorías internas de calidad para verificación del cumplimiento de requisitos, entre otros, del proceso de capacitación.  En caso de alguna novedad  se registra el hallazgo en el informe de auditoría y se solicita el plan de mejoramiento respectivo.  Evidencia: Informes de auditoría.</t>
  </si>
  <si>
    <t>Falta de control en el inventario de donaciones recibidas</t>
  </si>
  <si>
    <t>Destinación indebida de ayudas  para el beneficio propio o de particulares</t>
  </si>
  <si>
    <t xml:space="preserve">Trimestralmente, el técnico para apoyo del Grupo de Prevención encargado del módulo de donaciones en el SIM, revisa el registro de los bienes recibidos por parte de las seccionales en el SIM,  con el fin de verificar que se hayan registrado todos los bienes de acuerdo con el acta de donación.  En caso de encontrarse diferencias, se envía un correo al responsable para que registre o realice los ajustes del caso. Evidencia actas, registros en el SIM y correos electrónicos. </t>
  </si>
  <si>
    <t>Rara vez</t>
  </si>
  <si>
    <t>Baja</t>
  </si>
  <si>
    <t xml:space="preserve">1. Trimestralmente revisar el registro de los bienes recibidos por parte de las seccionales en el SIM.
2. Semestralmente comparar el formato RSA-FT-004 contra las evidencias de entrega de las donaciones
</t>
  </si>
  <si>
    <t xml:space="preserve">1. Al finalizar cada trimestre
2. Al finalizar cada semestre
</t>
  </si>
  <si>
    <t>1. Técnico para Apoyo Acción Social</t>
  </si>
  <si>
    <t>Inadecuada planeación en las actividades de entrega de ayudas humanitarias por parte de las Direcciones Seccionales y/o oficinas para la destinación adecuada de las estas.</t>
  </si>
  <si>
    <t>Cada vez que una seccional va a realizar una entrega de donaciones en el marco de la acción social, debe diligenciar el formato RSA-FT-004,  en el cual se planifica cada actividad, para aprobación del Director General.  En caso de no presentar el formato RSA-FT-004 o estar mal diligenciado, la entrega no será aprobada.</t>
  </si>
  <si>
    <t>Falta de control en el procedimiento de entrega de ayudas humanitarias</t>
  </si>
  <si>
    <t>Semestralmente, el técnico para apoyo del Grupo de Prevención encargado del módulo de donaciones en el SIM, compara el formato RSA-FT-004 contra las evidencias de entrega de las donaciones  con el fin de comprobar que se haya realizado la entrega y verificar la descarga de los bienes del kardex respectivo.  En caso de no contar con las evidencias o comprobar que no se ha realizado el descargue de los bienes del kardex de donaciones,  se escribe un correo al responsable de la entrega para que subsane las observaciones. Evidencia: expediente de cada donación.</t>
  </si>
  <si>
    <t>Ausencia de controles para los voluntarios</t>
  </si>
  <si>
    <t>Hurto de bienes de terceros en atención de emergencias</t>
  </si>
  <si>
    <t>1. Detrimento de la imagen institucional.
2. Pérdida de credibilidad y confianza por parte de la comunidad.
3. Investigaciones de orden disciplinarios, fiscal o penal a la entidad.</t>
  </si>
  <si>
    <t>Cada vez que se tramita una solicitud de incorporación de un voluntario, el director seccional verifica entre otros, los antecedentes penales, judiciales y disciplinarios de acuerdo con el procedimiento GHU-PD-005 Administración trámites del voluntariado, lo cual envía en medio electrónico al Grupo del Voluntariado de la Dirección General.  En caso de encontrarse alguna observación o incumplimiento de requisitos, el Jefe del Grupo del Voluntariado conmina al director seccional o responsable para que subsane o requiera al aspirante, una vez se cumplen todos los criterios para su incorporación, el aspirante  es registrado en el SIM, en caso contrario no se vincula como voluntario de la Entidad y la solicitud se archiva.  Evidencias: Solicitudes de incorporación, correos electrónicos y SIM módulo de voluntariado</t>
  </si>
  <si>
    <t>Realizar la verificación de los documentos para a incorporación de voluntarios cada vez que se recibe una solicitud.</t>
  </si>
  <si>
    <t>Cada vez que llega una solicitud de trámite.</t>
  </si>
  <si>
    <t>Jefe de Grupo del Voluntariado</t>
  </si>
  <si>
    <t>No. De verificaciones realizadas / No. De solicitudes</t>
  </si>
  <si>
    <t>Respuesta a desastres por parte de las organizaciones de DC sin la participación de funcionarios de la Entidad.</t>
  </si>
  <si>
    <t>GESTIÓN DE LA INFORMACIÓN</t>
  </si>
  <si>
    <t>Insuficiencia en el control de las herramientas tecnológicas disponibles al ciudadano para la formulación y seguimiento de peticiones, quejas, denuncias y reclamos.</t>
  </si>
  <si>
    <t>Eliminar u ocultar peticiones, quejas, denuncias y reclamaciones radicadas en las seccionales por los ciudadanos a través de los diferentes canales de atención, afectando con esta acción los derechos del ciudadano y los valores éticos de la entidad.</t>
  </si>
  <si>
    <t>Investigaciones de tipo Disciplinario o de tipo Penal.</t>
  </si>
  <si>
    <t>Cada vez que se recibe un documento físico, el funcionario encargado de la correspondencia lo radica y lo registra en el formato GIN-FT-010.  Durante el seguimiento del proceso de archivo y correspondencia, el funcionario del Grupo de Orientación Ciudadana y Gestión Documental cruza el citado formato contra el archivo físico o digital, en caso de encontrar novedades se registra en el acta respectiva y se conmina a su corrección inmediata.</t>
  </si>
  <si>
    <t>Implementar el gestor documental SEVEN a nivel nacional</t>
  </si>
  <si>
    <t xml:space="preserve">
30/06/2021
31/12/2021</t>
  </si>
  <si>
    <t>Jefe Grupo de Orientación Ciudadana y Gestión Documental</t>
  </si>
  <si>
    <t>Gestor documental implementado</t>
  </si>
  <si>
    <t>No hay una ventanilla única de correspondencia a nivel nacional</t>
  </si>
  <si>
    <t>En cada auditoría de gestión de calidad se verifica el formato GIN-FT-010 contra el archivo físico o digital, en caso de encontrar novedades, se registra el hallazgo en el informe de auditoría y se solicita la formulación de acciones de mejora al auditado.</t>
  </si>
  <si>
    <t>GESTIÓN LEGAL</t>
  </si>
  <si>
    <t>Cobro de dádivas por agilización de trámites de las organizaciones de Defensa Civil en beneficio propio o de un tercero</t>
  </si>
  <si>
    <t>Investigaciones de tipo Disciplinario o Investigaciones de tipo Penal o Fiscal.
Pérdida de credibilidad frente a la entidad e impacto negativo en la imagen institucional.</t>
  </si>
  <si>
    <t>A pesar de que no existe injerencia directa por parte de la Oficina Jurídica frente a las organizaciones de Defensa Civil, cada vez que llega una solicitud, el  abogado asignado a dicho trámite verifica el cumplimiento de los requisitos, generándose una respuesta directa al Director Seccional.  En ningún caso esta respuesta va dirigida a un particular, llámese junta o comité.  Como evidencia, están los formatos GLE-FT-002 y GLE-FT-003 y las comunicaciones que sean del caso.  En el evento de recibirse una solicitud directa de una organización, se redirecciona a la respectiva seccional u oficina, dejando como evidencia los correos electrónicos.</t>
  </si>
  <si>
    <t>En caso de materializarse el riesgo, se aplica el procedimiento disciplinario bien sea para servidores públicos o voluntarios</t>
  </si>
  <si>
    <t>NA</t>
  </si>
  <si>
    <t>Amiguismo</t>
  </si>
  <si>
    <t>Cada vez que llega una solicitud de trámite, la Técnico de Apoyo de la Oficina Jurídica, lo radica en el SISRED, lo cual evidencia el orden de llegada de la solicitud, el trámite es asignado a cualquiera de los abogados de la Oficina para su resolución, la cual también es registrada en el SISRED.  Evidencia SISRED.</t>
  </si>
  <si>
    <t>Presiones de terceros y/o superior jerárquico</t>
  </si>
  <si>
    <t>GESTIÓN HUMANA</t>
  </si>
  <si>
    <t>Falta de fiabilidad de la información previa a la parametrización.</t>
  </si>
  <si>
    <t>Manipular la liquidación de la nómina</t>
  </si>
  <si>
    <t>Investigaciones de tipo Disciplinario.
Pérdida de credibilidad frente a la entidad e impacto negativo en la imagen institucional.
Desgaste en los procesos administrativos.</t>
  </si>
  <si>
    <t>Cada vez que se requiera el funcionario encargado de liquidar la nómina, envía la información con las respectivas normas a Digital Ware, en ese caso la responsabilidad de verificar la fiabilidad de información  se está trasladando a esta empresa.</t>
  </si>
  <si>
    <t>1. Verificar la parametrización del módulo de nómina cada vez que se realiza una actualización de ésta.
2. Cada mes registrar en el acta de revisión, las inconsistencias en la liquidación de la nómina  y su corrección, en caso que se presenten.</t>
  </si>
  <si>
    <t>1. Cada vez que se requiera.
2. Mensualmente</t>
  </si>
  <si>
    <t>Jefe Grupo Talento Humano</t>
  </si>
  <si>
    <t>Falta de verificación de la liquidación de la nómina</t>
  </si>
  <si>
    <t>Cada mes, la liquidación de la pre nómina es revisada por otro funcionario alterno en el proceso, en caso de encontrarse alguna novedad o inconsistencia se corrige inmediatamente.  Se deja como evidencia un acta incluyendo las novedades.</t>
  </si>
  <si>
    <t xml:space="preserve">Alteración de novedades de personal </t>
  </si>
  <si>
    <t>Cada vez que un servidor púbico  reporta una novedad, el funcionario encargado de liquidar la nómina le exige el documento soporte emitido por la entidad competente, en caso de no allegar el documento requerido no se tiene en cuenta la novedad.  Este mismo control se aplica para las entidades que reportan novedades de los servidores público de la entidad.  Evidencia: Soportes de las novedades.</t>
  </si>
  <si>
    <t>Debilidad en el cargue de la información en el aplicativo del manual de funciones.</t>
  </si>
  <si>
    <t>Falsificación en las certificaciones laborales con funciones.</t>
  </si>
  <si>
    <t>Cada vez que el servidor público requiere una certificación laboral sin funciones, la solicita en el aplicativo Self Service de KACTUS, el cual valida la fecha de ingreso del servidor público, el cargo y datos personales.</t>
  </si>
  <si>
    <t>Socializar el procedimiento para obtener la certificación laboral con o sin funciones en el aplicativo SELF SERVICE  de KACTUS</t>
  </si>
  <si>
    <t>Sergio Gil</t>
  </si>
  <si>
    <t>Socialización realizada</t>
  </si>
  <si>
    <t>Tráfico de influencias, amiguismo</t>
  </si>
  <si>
    <t xml:space="preserve">Documentación falsa o adulterada.
</t>
  </si>
  <si>
    <t>Recibir y tramitar para el pago del seguro de Vida a personas que no tienen derecho, para beneficio de un tercero.</t>
  </si>
  <si>
    <t>Por cada solicitud de trámite de seguro de vida de voluntarios, el funcionario del área del voluntariado verifica que el asegurado se encuentre activo en la Bases de Datos de Voluntarios en el SIM; igualmente verifica la completitud de los documentos soporte requeridos.  Si no se encuentra registrado o los soportes no están completos,  se devuelve la solicitud mediante una comunicación a la seccional/oficina para las correcciones del caso. Evidencia: Solicitud de trámite de seguro y comunicaciones dirigidas a la seccional u oficina.</t>
  </si>
  <si>
    <t>Ejecutar  los controles definidos en el procedimiento para el trámite de reclamación del seguro de vida de los voluntarios cada vez que se reciba una solicitud.</t>
  </si>
  <si>
    <t>Cada vez que se reciba una solicitud de trámite.</t>
  </si>
  <si>
    <t>Jefe Grupo del Voluntariado</t>
  </si>
  <si>
    <t>Control aplicado</t>
  </si>
  <si>
    <t xml:space="preserve">
No diligenciamiento del formato de beneficiarios del seguro.</t>
  </si>
  <si>
    <t>Por cada solicitud de inscripción como voluntario de la Defensa Civil , se verifica el diligenciamiento del formato de designación de beneficiarios de seguro antes de crear al voluntario en el SIM, en caso de que el formulario esté mal diligenciado o presente enmendaduras o falta de firmas, se realiza el requerimiento a la seccional/oficina para que requiera al aspirante, en caso contrario, no se realiza la inscripción.</t>
  </si>
  <si>
    <t>El riesgo se transfiere a la aseguradora para la verificación de la legalidad de los documentos soporte.</t>
  </si>
  <si>
    <t>GESTIÓN FINANCIERA</t>
  </si>
  <si>
    <t>Presión de terceros o de un superior jerárquico.</t>
  </si>
  <si>
    <t>Ordenar o efectuar pagos de bienes o servicios sin el lleno de los requisitos legales en beneficio propio o de un tercero</t>
  </si>
  <si>
    <t>El funcionario encargado del proceso de ejecución de la etapa contractual cada vez que el supervisor tramita un pago verifica los soportes y diligencia el formato GAD-FT-020 CONTROL DE DOCUMENTOS PARA TRAMITE DE PAGO.  En caso de faltar algún soporte o presentarse observaciones,  le comunica al supervisor para que corrija o tramite lo pertinente con quien corresponda.  Posteriormente, el funcionario  designado del área contable,  revisa nuevamente y confirma el cumplimiento de requisitos para el pago, en caso de presentarse  alguna novedad devuelve el trámite al Grupo Administrativo.  La evidencia queda en el formato y el libro de control de entrega de documentos.</t>
  </si>
  <si>
    <t>1. Revisar en primera instancia los requisitos para el trámite según el formato GAD-FT-020
2. Revisar en segunda instancia los requisitos para el trámite según el formato GAD-FT-020</t>
  </si>
  <si>
    <t>Cada vez que se tramite un pago</t>
  </si>
  <si>
    <t>1. Angie Rodríguez
2. Adriana Bombiela</t>
  </si>
  <si>
    <t>Debilidad en los controles.</t>
  </si>
  <si>
    <t>Utilización de los recursos de caja menor  en bienes o servicios que no están autorizados o para beneficio propio</t>
  </si>
  <si>
    <t>Cada vez que se recibe una solicitud de legalización de caja menor, tres funcionarios del Grupo Financiero encargados de revisar el trámite, efectúan revisiones de los documentos de legalización de las cajas menores (factura, conciliación, objeto de gasto y retenciones).  El funcionario que detecte alguna desviación comunica mediante correo electrónico al cuentadante para que proceda a la corrección, lo cual queda como evidencia.  Si persiste la desviación, no se le reconoce el gasto.</t>
  </si>
  <si>
    <t>Verificar aleatoriamente con proveedores la legalidad de los soportes de caja menor.</t>
  </si>
  <si>
    <t xml:space="preserve">Mensualmente
</t>
  </si>
  <si>
    <t>Jefe Grupo Financiero</t>
  </si>
  <si>
    <t>Desconocimiento de los lineamientos establecidos en la norma que regula la caja menor.</t>
  </si>
  <si>
    <t>GESTION DE ADQUISICIONES</t>
  </si>
  <si>
    <t>Abuso de poder</t>
  </si>
  <si>
    <t>Omisión del estatuto general de la contratación y sus normas complementarias en las diferentes etapas del proceso de contratación.</t>
  </si>
  <si>
    <t>Cuando el Director General lo establece, la asesora de contratación de la Dirección General revisa las fichas técnicas y estudios previos para la adquisición de un bien o servicio, en caso de alguna observación se devuelven los documentos para las correcciones del caso.</t>
  </si>
  <si>
    <t xml:space="preserve">Realizar y documentar una inspección mensual aleatoria a los procesos de contratación publicados en el SECOP 2
</t>
  </si>
  <si>
    <t>Jefe Grupo Administrativo</t>
  </si>
  <si>
    <t xml:space="preserve">Intereses particulares </t>
  </si>
  <si>
    <t>El funcionario de la etapa precontractual del Grupo administrativo, cada vez que recibe una ficha técnica, realiza la revisión respectiva.  En caso de presentarse observaciones o inconsistencias, se devuelve por escrito al funcionario que presentó la ficha técnica.</t>
  </si>
  <si>
    <t>Cada vez que se realiza la evaluación de un proceso contractual, interviene tres comités: Técnico, Jurídico y Financiero.  En cada caso se solicitan subsanaciones a los proveedores con el fin de garantizar el cumplimiento de requisitos del pliego de condiciones, en caso de no subsanar, el proveedor no continua en el proceso.  Para la adjudicación, se conforma un comité asesor que conoce las evaluaciones para recomendar su adjudicación o no al ordenador del gasto.  Las evaluaciones, actas y actos administrativo son  evidencias que se publican en el SECOP 2.</t>
  </si>
  <si>
    <t>Desconocimiento de las funciones de los supervisores asignados a los procesos.</t>
  </si>
  <si>
    <t>No reportar incumplimiento parcial o total de conformidad con las normas legales en la ejecución de un contrato por parte del supervisor o interventor.</t>
  </si>
  <si>
    <t>Investigaciones de tipo Disciplinario, Penal o Fiscal.</t>
  </si>
  <si>
    <t>Por cada contrato, el funcionario designado del Grupo Administrativo, notifica  las funciones al supervisor, las cuales se evalúan mediante el formato GAD-FT-034.  En caso de alguna observación desfavorable, se comunica al supervisor. Evidencia: Correo electrónico dirigido al supervisor y evaluación.</t>
  </si>
  <si>
    <t xml:space="preserve">
1. Verificar el diligenciamiento del formato GAD-FT-005 por parte de los supervisores
2. Aplicar  el formato de evaluación de los supervisores GAD-FT-034.
</t>
  </si>
  <si>
    <t>Cada vez que se ejecuta un contrato</t>
  </si>
  <si>
    <t>Descuido u olvido de los supervisores.</t>
  </si>
  <si>
    <t>En funcionario encargado de la etapa pos contractual realiza mensualmente un seguimiento a los supervisores, en caso de encontrar faltas a sus obligaciones, lo requiere para que de cumplimiento, de lo contrario no se puede adelantar el trámite de pagos.  Evidencia: comunicaciones al supervisor.</t>
  </si>
  <si>
    <t>Para cada pago tramitado, el funcionario encargado del trámite pos contractual exige un informe suscrito por el supervisor  y los respectivos soportes que demuestren la conformidad del bien o servicio adquirido.  En caso de no cumplir con estos documentos no se tramita el pago.  Evidencias: Requerimientos al supervisor</t>
  </si>
  <si>
    <t>Desconocimiento de los procedimientos de contratación</t>
  </si>
  <si>
    <t>GESTION LOGISTICA</t>
  </si>
  <si>
    <t>Falta de verificación objetiva y detallada en la actualización del inventarios</t>
  </si>
  <si>
    <t>Omisión de reportes de novedades de pérdidas o ingresos de bienes en el inventario durante la actualización de cargos en beneficio de un tercero</t>
  </si>
  <si>
    <t>Investigaciones de tipo Disciplinario, Penal o Fiscal.
Pérdida de credibilidad frente a la entidad e impacto negativo en la imagen institucional.
Afectación a la fiabilidad de los estados Financieros de vigencias anteriores.</t>
  </si>
  <si>
    <t>Probable</t>
  </si>
  <si>
    <t>El Jefe del Grupo de Almacén cada año programa por lo menos 4 visitas de verificación de inventarios a seccionales u oficinas de departamento, en la cual verifica el 100% de los inventarios físicos de todas las áreas de la dependencia, igualmente se verifica el inventario documental.  En caso de encontrar diferencias se realiza la trazabilidad y  si es pertinente se ajustan los inventarios, de lo contrario se declara el faltante y el responsable del bien procede de acuerdo con el procedimiento de pérdida de bienes.  Como evidencia se elabora un informe de la visita de verificación realizada.</t>
  </si>
  <si>
    <t xml:space="preserve">1. Ejecutar auditorías detalladas y focalizadas en la verificación de los bienes.
2. Realizar y documentar al menos una conciliación entre procesos administrativos, seguros y almacén.
</t>
  </si>
  <si>
    <t>Jefe Grupo Almacén</t>
  </si>
  <si>
    <t>Falta de control por parte del responsable del inventario</t>
  </si>
  <si>
    <t>El responsable del inventario de seccionales u oficinas, cada semestre verifica el inventario de cargos contra el inventario físico, en caso de encontrar novedades la reporta en la actualización de cargos al Grupo de Almacén.  Como evidencia, el responsable debe refrendar el inventario y enviarlo en físico al Grupo de Almacén.</t>
  </si>
  <si>
    <t>Desconocimiento de los procedimientos establecidos por la entidad.</t>
  </si>
  <si>
    <t>Deficiente control en los costos de operación de los vehículos</t>
  </si>
  <si>
    <t>Uso indebido y destinación diferente de los vehículos de la entidad</t>
  </si>
  <si>
    <t>Cada trimestre, el funcionario designado del Grupo de Administración de Servicios selecciona aleatoriamente 4 seccionales para comparar los costos reflejados en caja Menor frente a los costos  de rodamiento en el SIM.  Si se encuentran diferencias se notifica a la respectiva seccional para que efectúe el cargue correspondiente en el SIM.  Evidencia: Comunicaciones a las seccionales.</t>
  </si>
  <si>
    <t>1. Trimestralmente seleccionar aleatoriamente 4 seccionales para comparar los costos registrados por caja menor frente a los costos  de rodamiento en el SIM.
2. Realizar una verificación mensual del consumo de combustible de los vehículos a cargo de la DIGER</t>
  </si>
  <si>
    <t>1. Trimestralmente
2. Mensualmente</t>
  </si>
  <si>
    <t xml:space="preserve">Jefe Grupo Administración de Servicios </t>
  </si>
  <si>
    <t>Deficiente control en el consumo de combustible de los vehículos</t>
  </si>
  <si>
    <t>El administrador de transportes, mensualmente verifica la plataforma de combustible suministrada por el Estación de Servicio (EDS), verificando que el consumo corresponda al kilometraje efectuado por el vehículo.  En caso de evidenciar  consumo excesivo de combustible,  notifica al Jefe del Grupo, quien llama a la persona que tiene asignado el vehículo para que explique el motivo de las diferencias encontradas. Evidencia: la plataforma de combustible.
Verificación del consumo de combustible a través del Chip para los vehículos de la DIGER y Escuelas</t>
  </si>
  <si>
    <t>Designación de responsabilidades inadecuadas para el uso de vehículos institucionales.</t>
  </si>
  <si>
    <t>Cada vez que un servidor púbico  de la DIGER requiere un servicio de transporte institucional, diligencia la solicitud de servicio indicando el destino.  Igualmente si el vehículo sale fuera de la sede principal, el Administrador de transportes diligencia la orden de marcha y traza la ruta, lo cual permite calcular el consumo de combustible. Evidencia: Solicitud de servicio y orden de marcha.</t>
  </si>
  <si>
    <t>Falta de control en el acceso a los sistemas de información.</t>
  </si>
  <si>
    <t>Acceso a los sistemas de información  para obtener beneficios personales.</t>
  </si>
  <si>
    <t xml:space="preserve">Pérdida de información 
Consecuencias de tipo legal
Violación a los sistemas de seguridad </t>
  </si>
  <si>
    <t>Anualmente, la encargada de la seguridad digital de la Oficina Asesora de las TIC, realiza un bloqueo general de sitios WEB potencialmente peligrosos, en caso de que un funcionario requiera ingreso a dicho sitio, debe solicitarlo a través del Jefe de la Dependencia y la Oficina de TIC analiza la viabilidad de habilitar el acceso solicitado.  Evidencia: Parametrización de políticas del Firewall, correos electrónicos.</t>
  </si>
  <si>
    <t xml:space="preserve">1. Anualmente realizar la parametrización de políticas de seguridad de la información  
2. Aplicar la encuesta verificación de la implementación de la política de seguridad informática
</t>
  </si>
  <si>
    <t xml:space="preserve">1. 31/12/2021
2. 30/06/2021 </t>
  </si>
  <si>
    <t>Técnico de Servicios de la Oficina Asesora de las TIC</t>
  </si>
  <si>
    <t>Debilidad en la aplicación de la política de seguridad informática.</t>
  </si>
  <si>
    <t>Anualmente se envía a todos los funcionarios una encuesta de verificación de la implementación de la política de seguridad informática, para evaluar su aplicación.  El resultado de esta evaluación se emplea como insumo de los indicadores de gestión de las seccionales en materia de seguridad informática. Evidencia: Encuestas, correos electrónicos y evaluación de indicadores.</t>
  </si>
  <si>
    <t>Al menos una vez al año, la funcionaria encargada de la seguridad digital, analiza el reporte del antivirus para determinar vulnerabilidades al SI, si se encuentran potenciales riesgos, se analiza el nivel de criticidad y se determina si esa dirección representa una falsa alarma, en caso contrario, se mantiene el bloqueo.  Evidencia: Reporte de antivirus.</t>
  </si>
  <si>
    <t>SEGUIMIENTO A LA GESTION</t>
  </si>
  <si>
    <t>Inadecuada evaluación de indicadores</t>
  </si>
  <si>
    <t>Permitir  mayores valores en los indicadores de resultado de las metas de las seccionales,  para generar puntajes mas altos en la evaluación de desempeño.</t>
  </si>
  <si>
    <t xml:space="preserve">Investigaciones de tipo Disciplinario, Penal o Fiscal.
</t>
  </si>
  <si>
    <t xml:space="preserve">Semestralmente, la Jefe de la Oficina Asesora de Planeación solicita a las dependencias la medición de los indicadores de gestión de las seccionales con el fin de compararlos con los indicadores de su respectiva evaluación del plan de acción.  En caso de encontrar diferencias, se profundiza con las evidencias presentadas o mediante indagación con los demás dueños de procesos, de no ser posible aclarar la medición,  no se evalúa el indicador.  Evidencias: Formato de Indicadores, rendiciones de cuentas, evaluación de desempeño. </t>
  </si>
  <si>
    <t xml:space="preserve">1. Realizar dos mediciones en el año de los indicadores de las Seccionales, con el concurso de los dueños de los procesos.  </t>
  </si>
  <si>
    <t>Falta de evidencias de las acciones ejecutadas</t>
  </si>
  <si>
    <t>La Jefe de la Oficina de Planeación, semestralmente solicita la presentación de la rendición de cuentas del plan de acción de las seccionales con los respectivos soportes,  con el fin de realizar la evaluación de los acuerdos de gestión y medición de indicadores de gestión.  En caso de no encontrarse la información suficiente, se realiza la consulta en la dependencia correspondiente o en el SIM.  Evidencia: Acuerdos de Gestión, consolidado de indicadores de gestión y correos o CDs con las rendiciones de cuentas.</t>
  </si>
  <si>
    <t>CONTROL INTERNO</t>
  </si>
  <si>
    <t>Debilidades en la retroalimentación de los resultados de la auditoría de gestión a los auditados.</t>
  </si>
  <si>
    <t>Fraude en los resultados obtenidos en el ejercicio auditor en beneficio propio o de un tercero.</t>
  </si>
  <si>
    <t>Afectación negativa en la imagen reputacional de la OCI.
Sanciones e investigaciones</t>
  </si>
  <si>
    <t>Al finalizar la auditoría de gestión, el auditor designado retroalimenta al auditado los resultados de la auditoría.  En caso de no contar oportunamente con las evidencias suficientes, competentes y objetivas, se advierte que el proceso auditor continúa hasta la emisión del informe final. Como evidencia queda la presentación y los correos mediante el cual envían evidencias adicionales.</t>
  </si>
  <si>
    <t>1. Realizar la retroalimentación de resultados con líderes de procesos previo al informe final de todas las auditorías de gestión.
2.  Realizar el seguimiento a todos los informes de auditoría previo al informe final.
3. Ejecución de la campaña para incrementar la cultura del autocontrol</t>
  </si>
  <si>
    <t>Jefe Oficina Control Interno</t>
  </si>
  <si>
    <t>Falta de independencia del equipo auditor.</t>
  </si>
  <si>
    <t>Cada vez que se termina una auditoría de gestión, el auditor designado comunica los resultados obtenidos en cada uno de los componentes evaluados al Jefe de la OCI, los cuales están consignados en el informe,  en caso de encontrar alguna inconsistencia, el Jefe de la OCI retroalimenta al auditor.  Como evidencia queda la planilla suscrita entre el jefe de la OCI y el auditado.</t>
  </si>
  <si>
    <t>Ausencia de moralidad en el auditor.</t>
  </si>
  <si>
    <t>Omitir las investigaciones por responsabilidad administrativa por pérdida o daño de bienes de propiedad de la Entidad.</t>
  </si>
  <si>
    <t>1. Detrimento patrimonial
2. Investigación disciplinaria o fiscal.</t>
  </si>
  <si>
    <t>Desarrollo del proceso de acuerdo con un procedimiento establecido y aprobado.</t>
  </si>
  <si>
    <t>1. Realizar mensualmente el cruce con el área de seguros.
2. Realizar una conciliación trimestral con el Grupo de Almacén para el ajuste de los inventarios.</t>
  </si>
  <si>
    <t xml:space="preserve"> 31/12/2021</t>
  </si>
  <si>
    <t>Responsable procesos administrativos</t>
  </si>
  <si>
    <t>Falta de controles en el procedimiento</t>
  </si>
  <si>
    <t>Registro  de los informes por pérdida en un cuadro de control para conciliaciones</t>
  </si>
  <si>
    <t>Omisión de comunicación de la pérdida o daño.</t>
  </si>
  <si>
    <t>Cruce de información con el responsable de los seguros de la Entidad.</t>
  </si>
  <si>
    <t>Iniciar la investigación administrativa de oficio cuando se detecta un daño o pérdida de un bien fiscal que no fue informado</t>
  </si>
  <si>
    <t xml:space="preserve">Amiguismo
</t>
  </si>
  <si>
    <t>Archivar una investigación disciplinaria cuando existan elementos probatorios que demuestren la falta disciplinaria de un servidor público.</t>
  </si>
  <si>
    <t>1. Investigaciones de tipo  Disciplinario, Penal o Fiscal.
2. Pérdida de credibilidad frente a la entidad e impacto negativo en la imagen institucional.</t>
  </si>
  <si>
    <t xml:space="preserve">1. Hacer uso de los medio legales cuando se denote impedimento o inhabilidad para el manejo de la investigación.  </t>
  </si>
  <si>
    <t>1.  Elaborar anualmente un documento donde cada funcionario de la Oficina de Disciplinarios se compromete a preservar la reserva sumarial de las actuaciones disciplinarias; acción condicionada al ingreso de un nuevo funcionario
2. Actualizar semanalmente el cuadro control de  los expedientes</t>
  </si>
  <si>
    <t>1. Anualmente y cuando ingrese un nuevo servidor público
2.  Semanalmente hasta el 31/12/2021</t>
  </si>
  <si>
    <t>Jefe Oficina de Control Interno Disciplinarios</t>
  </si>
  <si>
    <t>Influencia de un superior jerárquico</t>
  </si>
  <si>
    <t>2. Practica de pruebas decretadas en los autos emitidos por la Oficina</t>
  </si>
  <si>
    <t>Presiones externas o internas al proceso</t>
  </si>
  <si>
    <t xml:space="preserve">3. Manifestación expresa de la imparcialidad en el manejo de las investigaciones disciplinarias garantizado la doble instancia y el principio del juez natural. </t>
  </si>
  <si>
    <t>Omisión de controles</t>
  </si>
  <si>
    <t>4. Control de los expedientes haciendo verificación de los mismos y cuadro de seguimiento para evitar el vencimiento de términos  mediante la actualización permanente  de la bases de datos.</t>
  </si>
  <si>
    <t>Casi seguro</t>
  </si>
  <si>
    <t>Menor</t>
  </si>
  <si>
    <t>1. Control 1</t>
  </si>
  <si>
    <t>Improbable (2)</t>
  </si>
  <si>
    <t>Menor (2)</t>
  </si>
  <si>
    <t>1. Control 2</t>
  </si>
  <si>
    <t>1. Control 3</t>
  </si>
  <si>
    <t>1. Control 4</t>
  </si>
  <si>
    <t>1. Registrar los planes de acción de las seccionales en el módulo de planeación estratégica de KAWAK
2. Verificar  en el segundo semestre el registro de soportes del plan de acción de las seccionales en el módulo de Planeación Estratégica del aplicativo KAWAK
3. Modificar la guía de auditorías de acuerdo con las directivas y lineamientos vigentes</t>
  </si>
  <si>
    <t>La OCI evidencia que se realizo seguimiento a informacion de gestion presupuestal,  prroyectos vigentes, contratacion, prevencio y atencion de emergencias, accion social gestion ambiental,  y emergencias,  donde se verifico el enlace en la pagina web y en caso que hibiese observaciones, se dejaron las respectivas.</t>
  </si>
  <si>
    <t>La OCI evidencia el memorando 21-201 del 21 de abril de 2021, donde el Grupo de Gestion Documental, por medio de la subdireccion Administrativa, remite el precitado Oficio a  la direccion general indicando las PQRSD recibidas durante el trimestre, asi como las acciones que toma el grupo para realizar seguimieto de cada una y que estas se respondan en el tiempo establecido.</t>
  </si>
  <si>
    <t>La OCI evidencia que se diseño una matriz de seguimiennto para la declaracion de intereses para funcionarios,asi mismo se formulo el documento GHU PD015 PROCEDIMIENTO CONFLICTO DE INTERES V1</t>
  </si>
  <si>
    <t>2. Cuando se requiera se realiza la verificación de la información de las personas capacitadas  en el SIM</t>
  </si>
  <si>
    <t>2. Cuando se requiera</t>
  </si>
  <si>
    <t>Realizar tres publicaciones en las redes sociales, sobre la información de la gestión de la entidad, por grupos de valor.</t>
  </si>
  <si>
    <t>Realizar tres publicaciones en la cartelera de cara al ciudadano, sobre la información de la gestión de la entidad, por grupos de valor.</t>
  </si>
  <si>
    <t>Implementar el Sistema de Interpretación SIEL - Centro de relevo en la atención presencial a población en condición de discapacidad, en las ventanillas de atención a usuario a nivel nacional.</t>
  </si>
  <si>
    <t>esta oficina ha realizado varias mesas de trabajo con la Oficina Asesora de Planeación, en donde identificamos que el mismo no es probable como quiera que esta oficina no tiene contacto, relación o comunicación sobre los trámites de organizaciones con el cliente final (Juntas y Comités) en consecuencia la probabilidad de que este riesgo se materialice es inexistente, por lo que no se plantearon acciones para su mitigación, 
ELIMINADA</t>
  </si>
  <si>
    <t>La OCI evidencia mapa de riesgos actualizado con los ajustes hechos por la Oficina Asesora de Planeacion.</t>
  </si>
  <si>
    <t>la OCI evidencia que se consolido la matriz de riesgos de corrupcion y se encuentra en el siguiente enlace https://www.defensacivil.gov.co/index.php?idcategoria=2339</t>
  </si>
  <si>
    <t>La OCI evidencio que se cargo en el actualizo en el sistema de informacion KAWAK el mapa de riesgos de corrupcion.</t>
  </si>
  <si>
    <t>la OCI evidencio seguimiento de los indicadores de rieesgos de corrupcion en kawak.</t>
  </si>
  <si>
    <t>La OCI evidencio que se publico y divulgo en la pagina web de la entidad infoggrafias sobre: huracanes, deslizamientos, sequias, inundaicones, lluvias y terremotos, tormentas electricas, volcanes desliamientos e incendios forestales. Dejo link:
https://www.defensacivil.gov.co/index.php?idcategoria=286</t>
  </si>
  <si>
    <t>No se programo para I er cuatrimestre de 2021</t>
  </si>
  <si>
    <t>Avance objetivo I cuatrimestre</t>
  </si>
  <si>
    <t>Ponderado de las metas</t>
  </si>
  <si>
    <t>II cuatrimestre 2021</t>
  </si>
  <si>
    <t>N/A</t>
  </si>
  <si>
    <t>III cuatrimestre 2021</t>
  </si>
  <si>
    <t xml:space="preserve">Tramite a racionalizar </t>
  </si>
  <si>
    <t xml:space="preserve">Accion a ejecutar </t>
  </si>
  <si>
    <t>Fecha de inicio de ejecucion</t>
  </si>
  <si>
    <t>Grupo de Voluntariado</t>
  </si>
  <si>
    <t>Subdireccion de Capacitacion y Entrenamiento.</t>
  </si>
  <si>
    <t>la OCI evidencia archivo en excel donde la responsable de ejecutar realiza seguimiento a los indicadores.</t>
  </si>
  <si>
    <t>la OCI realizo la publicacion del los informes seguimiento a los riesgos de corrupcion.</t>
  </si>
  <si>
    <t>% actividades planeadas II trimestre 2021</t>
  </si>
  <si>
    <t>La OCI evidencio correo electroico donde la OAP hace seguimiento donde se verifica la informacion de Gestion Ambiental.</t>
  </si>
  <si>
    <t>La OCI evidencio publicacion en la red social Twiteer, el informe de gestion del primer semetre de 2021 de la entidad.</t>
  </si>
  <si>
    <t xml:space="preserve">La OCI evidencio foto en una cartelera de la entidad donde se hizo publicacion sobre informacion de valor de la entidad </t>
  </si>
  <si>
    <t>la OCI evidencio encuesta "sobre que tema le interesa obtener informacion en la rendicion de cuenta a la ciudadania"</t>
  </si>
  <si>
    <t xml:space="preserve">se evidencio matriz de seguimiento adquiridos en la rendicion de cuentas </t>
  </si>
  <si>
    <t xml:space="preserve">la OCI evidencia politica institucional de rendicion de cuentas a la ciudadania </t>
  </si>
  <si>
    <t>la OCI subio el seguimiento cuatrimestral del cumplimiento de la estrategia de rendicion de cuentas al aplicativo SUIT</t>
  </si>
  <si>
    <t xml:space="preserve">la OCI evidencio capacitacion taller "como interactuar con personas con discapacidad visual". </t>
  </si>
  <si>
    <t xml:space="preserve">la OCI evidencia que se presento una propuesta por el memorando 018 por parte de la OAP a subdireccion administrativa </t>
  </si>
  <si>
    <t>La OCI evidencia que se dan pautas para el seguimiento de la linea 144 a  nivel nacional. Asi mismo se evidencias memorando de las seccionales indicando el funcionamiento de los mismos.</t>
  </si>
  <si>
    <t>La OCI evidencio que se emitio el memorando 168 del 24/6/21 al director general solicitando adicion para nuevo contrato de la pagina web donde se busca implementar anexos de accesibilidad.</t>
  </si>
  <si>
    <t>La OCI evidencia  informe del 2do trimestre sobre el estado de respuestas de PQRSD de las dependencias y seccionales. Informe remitido por parte de subdireccion administrativa a OAP</t>
  </si>
  <si>
    <t>la OCI evidencio un archivo PDF donde se dan instrucciones para que los ciudadanos puedan hacer uso del espacio destinado para interponer PQRSD.</t>
  </si>
  <si>
    <t xml:space="preserve">La OCI evidencio invitacion para el manejo del chat de la pagina web </t>
  </si>
  <si>
    <t>La OCI evidencio borrador de la politica institucional de servicio al ciudadano, y el comentario en kawak indica que se encuentra en proceso de elaboracion del 50%</t>
  </si>
  <si>
    <t>La OCI evidencia matriz donde se hace seguimiento trimestral de la informacion que se debe de publicar en la pagina web</t>
  </si>
  <si>
    <t>la OCI de acuerdo al comentario que se encuentra en kawak, que indica: "Se realizó la corrección de las observación de la auditoría correspondiente al Índice de Transparencia Activa - ITA." evidencia pantallazos de las novedades presentadas en la precitada auditoria.</t>
  </si>
  <si>
    <t>La OCI evidencia reporte que se remite a GSED, donde se detallan puntos como: estado de solicitudes pendientes, resultados de solicitudes recibidas en el trimestre, solicitudes por clase de adultos, analisis causas de documentacion de acciones correctivas de PQRSD, impacto del servicio en los usuarios.</t>
  </si>
  <si>
    <t>la OCI evidencio normograma actualizado en la pagina de la entidad</t>
  </si>
  <si>
    <t>la OCI evidencio pantallazo se evidencia la actividad de participacion virtual en twiteer sobre la caracterizacion de grupos de interes.</t>
  </si>
  <si>
    <t>La OCI evidencio informe de actividades de participacion ciudadana para el segundo trimestre de 2021. Se evidencia participacion de 22 seccionales.</t>
  </si>
  <si>
    <t>La OCI evidencio reporte en excel donde el grupo de prevencion lleva estadistica sobre los volunatarios que fungen como voluntarios que participan como observadores comunitarios.</t>
  </si>
  <si>
    <t>% actividades ejecutadas II trimestre 2021</t>
  </si>
  <si>
    <t>EVALUACION OCI</t>
  </si>
  <si>
    <t>la  OCI evidencio que se registraron los planes de accion de las seccionales en el aplicativo KAWAK.</t>
  </si>
  <si>
    <t>La OCI evidencia que se realiza una verificacion trimestral a los cursos basicos que se dictan en las seccionales, este control se complementa con las actividades del PAI del cual la OCI tambien hace seguimiento trimetsral</t>
  </si>
  <si>
    <t>La OCI evidencio  que mediante la resolucion 2958 del 5 de mayo de 2015, la persona de accion social evidencio  que los bienes presentados en la precitada reslucion fuera registtrrada en la plataforma SIM.</t>
  </si>
  <si>
    <t>la OCI evidencio pantallazos del formato RSA con bienes donados entregados ppor parte de la seccional cauca</t>
  </si>
  <si>
    <t xml:space="preserve">De acuerdo a la evidencia remitida por el grupo de voluntariado, la OCI evidencia que el control se ejecuto 892 veces durante el trimetsre. De los cuales 52 solicitudes de creacion de voluntarios </t>
  </si>
  <si>
    <t>La OCI evidencion actas de reunion, donde se hace revision de la prenomina del mes de abril, mayo y junio dejando anotacion de las novedades en la planta de la entidad,</t>
  </si>
  <si>
    <t>La OCI evidencia listado de 55 voluntarios que fallecieron durante el 2do trimestre, se evidencia modelo de de carta del subdirector operativo para realizar tramite de reclamo ante la aseguradora.</t>
  </si>
  <si>
    <t>Se ejecuto en el primer cuatrimestre de 2021.</t>
  </si>
  <si>
    <t xml:space="preserve">Se realizo seguiiento a los informes de auditoria del segundo cuatrimestre </t>
  </si>
  <si>
    <t>Se realizara la actividad en el 3er cuatrimestre de 2021</t>
  </si>
  <si>
    <t>La OCI evidencia comentario en kawak donde se indica que para el periodo 2021 ha ingresado el funcionario Briam Ramirez, asi mismo en el primer cuatrimestre, la OCI evidencio que se lleva documento de compromiso de reserva sumarial de la informacion de los funcionarios de esa dependencia.</t>
  </si>
  <si>
    <t xml:space="preserve">la OCI evidencia comentario en kawak donde la oficina de control interno disciplinario indica que se ha actualizado semanalmente las tablas de seguimiento de quejas </t>
  </si>
  <si>
    <t>La OCI evidencio que se actualizo la politica de participacion ciudadana juntamente entre la OAP y la asesotra juridica de Direccion general</t>
  </si>
  <si>
    <t>La OCI evidencio que se abrieron 3 encuestas participativas, Durante los meses de abril, mayo y junio, se abrieron tres encuestas participativas, dos de carácter misional y una de carácter administrativa. Por otra parte se abrió un foro participativo, con el fin de consultar a los usuarios y grupos de interés sobre las observaciones que tengan en cuanto al documento de caracterización vigente, para así tenerlas en cuenta para la actualización.</t>
  </si>
  <si>
    <t>la OCI evidencio correo electronico donde se solicita informacion de relevancia para poder actualizar las bases de datos abiertos en la pagina del DANE.</t>
  </si>
  <si>
    <t>La OCI evidencio que en la plataforma kawak se encuentra el formato GHU-FT-046 declaracion de situaciones de conflicto de interes, asi mismo evidencio correo donde se aprobo el procedimiento GHU-PD- 015 procedimiento de interes.</t>
  </si>
  <si>
    <t>La OCI evidencio que la funcionaria encargada de hacer seguimiento de los planes de accion de las seccionales. Se evidencian correos electronicos. La accion se ejecuto 29  veces</t>
  </si>
  <si>
    <t>La OCI evidencio que se se modifico la guia de auditorias y que actualmente se encuentra la version 8. el control se ejecuto 1 vez</t>
  </si>
  <si>
    <t>la OCI evidencio que el gestor documental SEVEN ya esta implementado, y que el Grupo de Orientacion Ciudadana y Gestion Documental realiza capacitaciones a las diferentes seccionales para s manejo. La Accion se ejecuto 1 vez</t>
  </si>
  <si>
    <t>De acuerdo a comentario que se encnuetra en kawak del jefe del Grupo de Talento Humano, se indico que para el segundo trimestre no hubo necesidad de realizar actualiacion de la parametrizacion al modulo de nomina en la entidad.</t>
  </si>
  <si>
    <t xml:space="preserve">La  OCI evidencia que se realiza verificacion aleatoria de facturas electronicas, de los cuales no queda soporte alguno </t>
  </si>
  <si>
    <t>La OCI realizo retroalimentacion de resultados a los lideres de proceso al momento de realizar la liberacion de los informes al CICCI</t>
  </si>
  <si>
    <t>La OCI evidencia que el jefe del grupo financiero realizo la accion del control de realizar verificacion de los procesos de contratacion publicados en el SECOP 2</t>
  </si>
  <si>
    <t>La OCI evidencio que la profesional de subdiireccion de capacitacion realizo en el cuatrimestre una verificacion aleatoria de los cursos de nivel basico con base a la informacion que reposa en el aplicativo SIM.</t>
  </si>
  <si>
    <t>la OCI evidencio que el funcionario encargado realizo segumiento a las seccionales de Bogotá, cesar, a la ESCAP y a la DIGER donde comparo los costos registrados por caja menor frente a los costos registrados en SIM</t>
  </si>
  <si>
    <t>La OCI evidencio que se realizo verificacion del consumo de combustible de los vehiculos a cargo de la DIGER,</t>
  </si>
  <si>
    <t>La OCI evidencia que el jefe del grupo financiero realiza la accion de verificar los datos del formato GAD-FT-020 vs la informacion que reposa en SECOP 2</t>
  </si>
  <si>
    <t>La OCI evidencio que en grupo financiero tienen 134 ejecuciones de los cuales llevan el control de ingreso en una minuta.</t>
  </si>
  <si>
    <t xml:space="preserve">La OCI evidencio que el contrato 106 de 2020 cuenta con formato GAD.-FT005 en la plataforma SECOP.
</t>
  </si>
  <si>
    <t>La OCI evidencio que el contrato 106 de 2020 cuenta con formato GAD.-FT034 en la carpeta del contrato 106 de 2020.</t>
  </si>
  <si>
    <t>La OCI evidencia que se realizo el cruce con el area de seguros en los meses de abril, mayo, junio, julio y agosto de 2021</t>
  </si>
  <si>
    <t>La OCI evidencio memorando 256 de la OAT donde se hace un consolidado de las encuestas aplicadas a las direcciones seccionales con base a la aplicación efectuadas para las politicas de seguridad.</t>
  </si>
  <si>
    <t>Mediante el memorando 178 del 10/09/21 el grupo de almacen indico que la evidencia de la ejecucion de las actividades se cargaran en el III cuatrimestre del periodo.</t>
  </si>
  <si>
    <t>la OCI elevo conulta a OAP quienes indicaron que: "En cuanto a la actividad “Desarrollar un Panel de expertos virtual como ejercicio de Rendición de Cuentas a la ciudadanía, en las Direcciones Seccionales y las Oficinas de los departamentos de Amazonas, Arauca, Putumayo y San Andrés y en la DIGER”., aun no se alimenta en el aplicativo porque las seccionales están desarrollando el proceso." Se hara seguimiento en el II cuatrimestre</t>
  </si>
  <si>
    <t>No se evidencia soporte de conciliacion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</si>
</sst>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 #,##0;[Red]\-&quot;$&quot;\ #,##0"/>
    <numFmt numFmtId="164" formatCode="_ * #,##0.00_ ;_ * \-#,##0.00_ ;_ * &quot;-&quot;??_ ;_ @_ "/>
    <numFmt numFmtId="165" formatCode="_ * #,##0_ ;_ * \-#,##0_ ;_ * &quot;-&quot;??_ ;_ @_ "/>
    <numFmt numFmtId="166" formatCode="&quot;$&quot;\ #,##0"/>
    <numFmt numFmtId="167" formatCode="0.0%"/>
    <numFmt numFmtId="168" formatCode="_ &quot;$&quot;\ * #,##0.00_ ;_ &quot;$&quot;\ * \-#,##0.00_ ;_ &quot;$&quot;\ * &quot;-&quot;??_ ;_ @_ "/>
    <numFmt numFmtId="169" formatCode="dd/mm/yyyy;@"/>
  </numFmts>
  <fonts count="36">
    <font>
      <sz val="10"/>
      <name val="Arial"/>
    </font>
    <font>
      <sz val="11"/>
      <color theme="1"/>
      <name val="Calibri"/>
      <family val="2"/>
      <scheme val="minor"/>
    </font>
    <font>
      <sz val="10"/>
      <name val="Arial"/>
      <family val="2"/>
    </font>
    <font>
      <b/>
      <sz val="10"/>
      <color indexed="8"/>
      <name val="Arial"/>
      <family val="2"/>
    </font>
    <font>
      <b/>
      <sz val="12"/>
      <color indexed="8"/>
      <name val="Arial"/>
      <family val="2"/>
    </font>
    <font>
      <b/>
      <sz val="11"/>
      <color indexed="8"/>
      <name val="Arial"/>
      <family val="2"/>
    </font>
    <font>
      <sz val="10"/>
      <name val="Arial"/>
      <family val="2"/>
    </font>
    <font>
      <sz val="10"/>
      <color indexed="8"/>
      <name val="Arial Narrow"/>
      <family val="2"/>
    </font>
    <font>
      <b/>
      <sz val="10"/>
      <name val="Arial"/>
      <family val="2"/>
    </font>
    <font>
      <sz val="12"/>
      <name val="Arial"/>
      <family val="2"/>
    </font>
    <font>
      <b/>
      <sz val="11"/>
      <name val="Arial"/>
      <family val="2"/>
    </font>
    <font>
      <sz val="10"/>
      <color rgb="FFFF0000"/>
      <name val="Arial"/>
      <family val="2"/>
    </font>
    <font>
      <b/>
      <sz val="8"/>
      <color indexed="81"/>
      <name val="Tahoma"/>
      <family val="2"/>
    </font>
    <font>
      <sz val="8"/>
      <color indexed="81"/>
      <name val="Tahoma"/>
      <family val="2"/>
    </font>
    <font>
      <b/>
      <sz val="12"/>
      <color indexed="59"/>
      <name val="SansSerif"/>
    </font>
    <font>
      <sz val="10"/>
      <color indexed="8"/>
      <name val="SansSerif"/>
    </font>
    <font>
      <b/>
      <sz val="12"/>
      <color indexed="8"/>
      <name val="SansSerif"/>
    </font>
    <font>
      <b/>
      <sz val="10"/>
      <color indexed="8"/>
      <name val="SansSerif"/>
    </font>
    <font>
      <sz val="10"/>
      <name val="SansSerif"/>
    </font>
    <font>
      <b/>
      <sz val="9"/>
      <color indexed="81"/>
      <name val="Tahoma"/>
      <family val="2"/>
    </font>
    <font>
      <sz val="9"/>
      <color indexed="81"/>
      <name val="Tahoma"/>
      <family val="2"/>
    </font>
    <font>
      <b/>
      <sz val="10"/>
      <color theme="0"/>
      <name val="Arial"/>
      <family val="2"/>
    </font>
    <font>
      <sz val="12"/>
      <color indexed="8"/>
      <name val="Franklin Gothic Book"/>
      <family val="2"/>
    </font>
    <font>
      <b/>
      <sz val="18"/>
      <name val="Arial"/>
      <family val="2"/>
    </font>
    <font>
      <b/>
      <sz val="13"/>
      <name val="Arial"/>
      <family val="2"/>
    </font>
    <font>
      <b/>
      <sz val="12"/>
      <name val="Arial"/>
      <family val="2"/>
    </font>
    <font>
      <sz val="11"/>
      <color indexed="8"/>
      <name val="Arial Narrow"/>
      <family val="2"/>
    </font>
    <font>
      <sz val="11"/>
      <name val="Arial"/>
      <family val="2"/>
    </font>
    <font>
      <b/>
      <sz val="22"/>
      <name val="Arial"/>
      <family val="2"/>
    </font>
    <font>
      <b/>
      <sz val="11"/>
      <color rgb="FF000000"/>
      <name val="Arial"/>
      <family val="2"/>
    </font>
    <font>
      <sz val="11"/>
      <color rgb="FFFF0000"/>
      <name val="Arial"/>
      <family val="2"/>
    </font>
    <font>
      <sz val="11"/>
      <color theme="1"/>
      <name val="Arial"/>
      <family val="2"/>
    </font>
    <font>
      <sz val="12"/>
      <color theme="1"/>
      <name val="Arial"/>
      <family val="2"/>
    </font>
    <font>
      <b/>
      <sz val="11"/>
      <color indexed="81"/>
      <name val="Arial"/>
      <family val="2"/>
    </font>
    <font>
      <b/>
      <sz val="11"/>
      <color rgb="FFFF0000"/>
      <name val="Arial"/>
      <family val="2"/>
    </font>
    <font>
      <sz val="12"/>
      <color rgb="FFFF0000"/>
      <name val="Arial"/>
      <family val="2"/>
    </font>
  </fonts>
  <fills count="21">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00"/>
        <bgColor indexed="64"/>
      </patternFill>
    </fill>
    <fill>
      <patternFill patternType="solid">
        <fgColor indexed="49"/>
        <bgColor indexed="64"/>
      </patternFill>
    </fill>
    <fill>
      <patternFill patternType="solid">
        <fgColor theme="0"/>
        <bgColor indexed="64"/>
      </patternFill>
    </fill>
    <fill>
      <patternFill patternType="solid">
        <fgColor theme="3" tint="-0.499984740745262"/>
        <bgColor indexed="64"/>
      </patternFill>
    </fill>
    <fill>
      <patternFill patternType="solid">
        <fgColor theme="9"/>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3" tint="0.59999389629810485"/>
        <bgColor indexed="64"/>
      </patternFill>
    </fill>
    <fill>
      <patternFill patternType="solid">
        <fgColor rgb="FFFFFF66"/>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bottom/>
      <diagonal/>
    </border>
    <border>
      <left style="medium">
        <color indexed="8"/>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9">
    <xf numFmtId="0" fontId="0" fillId="0" borderId="0"/>
    <xf numFmtId="164"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22" fillId="0" borderId="0"/>
    <xf numFmtId="9" fontId="1" fillId="0" borderId="0" applyFont="0" applyFill="0" applyBorder="0" applyAlignment="0" applyProtection="0"/>
  </cellStyleXfs>
  <cellXfs count="662">
    <xf numFmtId="0" fontId="0" fillId="0" borderId="0" xfId="0"/>
    <xf numFmtId="0" fontId="6" fillId="0" borderId="0" xfId="0" applyFont="1" applyAlignment="1">
      <alignment vertical="center" wrapText="1"/>
    </xf>
    <xf numFmtId="0" fontId="5"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0" borderId="0" xfId="0" applyFont="1" applyAlignment="1">
      <alignment horizontal="center" vertical="center"/>
    </xf>
    <xf numFmtId="0" fontId="8" fillId="4" borderId="11"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1" xfId="0" quotePrefix="1" applyFont="1" applyFill="1" applyBorder="1" applyAlignment="1">
      <alignment horizontal="center" vertical="center" wrapText="1"/>
    </xf>
    <xf numFmtId="0" fontId="8" fillId="5" borderId="1" xfId="0" applyFont="1" applyFill="1" applyBorder="1" applyAlignment="1">
      <alignment horizontal="center" vertical="center" wrapText="1"/>
    </xf>
    <xf numFmtId="9" fontId="8" fillId="5" borderId="1" xfId="4" applyFont="1" applyFill="1" applyBorder="1" applyAlignment="1">
      <alignment horizontal="center" vertical="center" wrapText="1"/>
    </xf>
    <xf numFmtId="9" fontId="8" fillId="6" borderId="1" xfId="4" applyFont="1" applyFill="1" applyBorder="1" applyAlignment="1">
      <alignment horizontal="center" vertical="center" wrapText="1"/>
    </xf>
    <xf numFmtId="165" fontId="8" fillId="7" borderId="11" xfId="1" applyNumberFormat="1" applyFont="1" applyFill="1" applyBorder="1" applyAlignment="1">
      <alignment horizontal="center" vertical="center" wrapText="1"/>
    </xf>
    <xf numFmtId="0" fontId="8" fillId="4" borderId="14" xfId="0" quotePrefix="1"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5" borderId="15" xfId="0" quotePrefix="1" applyFont="1" applyFill="1" applyBorder="1" applyAlignment="1">
      <alignment horizontal="center" vertical="center" wrapText="1"/>
    </xf>
    <xf numFmtId="0" fontId="8" fillId="5" borderId="15" xfId="0" applyFont="1" applyFill="1" applyBorder="1" applyAlignment="1">
      <alignment horizontal="center" vertical="center" wrapText="1"/>
    </xf>
    <xf numFmtId="165" fontId="8" fillId="7" borderId="14" xfId="1" applyNumberFormat="1" applyFont="1" applyFill="1" applyBorder="1" applyAlignment="1">
      <alignment horizontal="center" vertical="center" wrapText="1"/>
    </xf>
    <xf numFmtId="0" fontId="6" fillId="8" borderId="1" xfId="5" applyFill="1" applyBorder="1" applyAlignment="1" applyProtection="1">
      <alignment horizontal="justify" vertical="center" wrapText="1"/>
      <protection locked="0"/>
    </xf>
    <xf numFmtId="0" fontId="6" fillId="8" borderId="1" xfId="5" applyFill="1" applyBorder="1" applyAlignment="1" applyProtection="1">
      <alignment horizontal="center" vertical="center" wrapText="1"/>
      <protection locked="0"/>
    </xf>
    <xf numFmtId="9" fontId="6" fillId="8" borderId="1" xfId="4" applyFont="1" applyFill="1" applyBorder="1" applyAlignment="1" applyProtection="1">
      <alignment horizontal="center" vertical="center" wrapText="1"/>
      <protection locked="0"/>
    </xf>
    <xf numFmtId="0" fontId="6" fillId="8" borderId="1" xfId="0" applyFont="1" applyFill="1" applyBorder="1" applyAlignment="1">
      <alignment horizontal="center" vertical="center"/>
    </xf>
    <xf numFmtId="9" fontId="6" fillId="8" borderId="1" xfId="3" applyFont="1" applyFill="1" applyBorder="1" applyAlignment="1">
      <alignment horizontal="center" vertical="center"/>
    </xf>
    <xf numFmtId="9" fontId="6" fillId="8" borderId="1" xfId="3" applyFont="1" applyFill="1" applyBorder="1" applyAlignment="1">
      <alignment vertical="center"/>
    </xf>
    <xf numFmtId="0" fontId="6" fillId="8" borderId="0" xfId="0" applyFont="1" applyFill="1" applyAlignment="1">
      <alignment vertical="center"/>
    </xf>
    <xf numFmtId="0" fontId="6" fillId="0" borderId="14" xfId="5" applyBorder="1" applyAlignment="1" applyProtection="1">
      <alignment horizontal="center" vertical="center" wrapText="1"/>
      <protection locked="0"/>
    </xf>
    <xf numFmtId="14" fontId="6" fillId="0" borderId="14" xfId="5" applyNumberFormat="1" applyBorder="1" applyAlignment="1" applyProtection="1">
      <alignment horizontal="center" vertical="center" wrapText="1"/>
      <protection locked="0"/>
    </xf>
    <xf numFmtId="0" fontId="6" fillId="0" borderId="1" xfId="5" applyBorder="1" applyAlignment="1" applyProtection="1">
      <alignment horizontal="justify" vertical="center" wrapText="1"/>
      <protection locked="0"/>
    </xf>
    <xf numFmtId="0" fontId="6" fillId="0" borderId="1" xfId="5" applyBorder="1" applyAlignment="1" applyProtection="1">
      <alignment horizontal="center" vertical="center" wrapText="1"/>
      <protection locked="0"/>
    </xf>
    <xf numFmtId="9" fontId="6" fillId="0" borderId="1" xfId="4"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xf>
    <xf numFmtId="9" fontId="6" fillId="0" borderId="1" xfId="3" applyFont="1" applyBorder="1" applyAlignment="1">
      <alignment horizontal="center" vertical="center"/>
    </xf>
    <xf numFmtId="0" fontId="6" fillId="0" borderId="0" xfId="0" applyFont="1" applyAlignment="1">
      <alignment vertical="center"/>
    </xf>
    <xf numFmtId="9" fontId="6" fillId="0" borderId="1" xfId="3" applyFont="1" applyFill="1" applyBorder="1" applyAlignment="1">
      <alignment horizontal="center" vertical="center"/>
    </xf>
    <xf numFmtId="9" fontId="6" fillId="0" borderId="1" xfId="0" applyNumberFormat="1" applyFont="1" applyBorder="1" applyAlignment="1">
      <alignment horizontal="center" vertical="center"/>
    </xf>
    <xf numFmtId="0" fontId="6" fillId="0" borderId="1" xfId="3" applyNumberFormat="1" applyFont="1" applyFill="1" applyBorder="1" applyAlignment="1">
      <alignment horizontal="center" vertical="center"/>
    </xf>
    <xf numFmtId="166" fontId="6" fillId="0" borderId="1" xfId="1" applyNumberFormat="1" applyFont="1" applyBorder="1" applyAlignment="1" applyProtection="1">
      <alignment horizontal="center" vertical="center" wrapText="1"/>
      <protection locked="0"/>
    </xf>
    <xf numFmtId="0" fontId="6" fillId="0" borderId="0" xfId="5" applyAlignment="1" applyProtection="1">
      <alignment horizontal="center" vertical="center" wrapText="1"/>
      <protection locked="0"/>
    </xf>
    <xf numFmtId="9" fontId="6" fillId="0" borderId="0" xfId="3" applyFont="1" applyBorder="1" applyAlignment="1" applyProtection="1">
      <alignment horizontal="center" vertical="center" wrapText="1"/>
      <protection locked="0"/>
    </xf>
    <xf numFmtId="165" fontId="6" fillId="0" borderId="0" xfId="1" applyNumberFormat="1" applyFont="1" applyBorder="1" applyAlignment="1" applyProtection="1">
      <alignment horizontal="center" vertical="center" wrapText="1"/>
      <protection locked="0"/>
    </xf>
    <xf numFmtId="9" fontId="10" fillId="6" borderId="0" xfId="0" applyNumberFormat="1" applyFont="1" applyFill="1" applyAlignment="1">
      <alignment horizontal="center" vertical="center"/>
    </xf>
    <xf numFmtId="9" fontId="10" fillId="6" borderId="0" xfId="3" applyFont="1" applyFill="1" applyBorder="1" applyAlignment="1">
      <alignment horizontal="center" vertical="center"/>
    </xf>
    <xf numFmtId="0" fontId="6" fillId="0" borderId="0" xfId="5" applyAlignment="1" applyProtection="1">
      <alignment horizontal="justify" vertical="center" wrapText="1"/>
      <protection locked="0"/>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6" fillId="0" borderId="0" xfId="0" applyFont="1" applyAlignment="1">
      <alignment horizontal="justify" vertical="center" wrapText="1"/>
    </xf>
    <xf numFmtId="9" fontId="6" fillId="0" borderId="0" xfId="3" applyFont="1" applyBorder="1" applyAlignment="1">
      <alignment horizontal="center" vertical="center" wrapText="1"/>
    </xf>
    <xf numFmtId="165" fontId="6" fillId="0" borderId="0" xfId="1" applyNumberFormat="1" applyFont="1" applyBorder="1" applyAlignment="1">
      <alignment horizontal="center" vertical="center" wrapText="1"/>
    </xf>
    <xf numFmtId="167" fontId="10" fillId="6" borderId="0" xfId="0" applyNumberFormat="1" applyFont="1" applyFill="1" applyAlignment="1">
      <alignment vertical="center"/>
    </xf>
    <xf numFmtId="9" fontId="8" fillId="5" borderId="5" xfId="3" quotePrefix="1" applyFont="1" applyFill="1" applyBorder="1" applyAlignment="1">
      <alignment horizontal="center" vertical="center" wrapText="1"/>
    </xf>
    <xf numFmtId="9" fontId="8" fillId="5" borderId="15" xfId="3" applyFont="1" applyFill="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9" fontId="6" fillId="0" borderId="1" xfId="3" applyFont="1" applyBorder="1" applyAlignment="1">
      <alignment horizontal="center" vertical="center" wrapText="1"/>
    </xf>
    <xf numFmtId="0" fontId="6" fillId="0" borderId="1" xfId="0" applyFont="1" applyBorder="1" applyAlignment="1">
      <alignment horizontal="justify" vertical="center"/>
    </xf>
    <xf numFmtId="0" fontId="6" fillId="0" borderId="1" xfId="0" applyFont="1" applyBorder="1" applyAlignment="1">
      <alignment vertical="center" wrapText="1"/>
    </xf>
    <xf numFmtId="0" fontId="6" fillId="0" borderId="1" xfId="0" applyFont="1" applyBorder="1" applyAlignment="1">
      <alignment vertical="center"/>
    </xf>
    <xf numFmtId="9" fontId="6" fillId="0" borderId="15" xfId="3" applyFont="1" applyFill="1" applyBorder="1" applyAlignment="1">
      <alignment horizontal="center" vertical="center"/>
    </xf>
    <xf numFmtId="0" fontId="6" fillId="0" borderId="15" xfId="0" applyFont="1" applyBorder="1" applyAlignment="1">
      <alignment horizontal="center" vertical="center"/>
    </xf>
    <xf numFmtId="166" fontId="6" fillId="0" borderId="15" xfId="1" applyNumberFormat="1" applyFont="1" applyBorder="1" applyAlignment="1">
      <alignment horizontal="center" vertical="center" wrapText="1"/>
    </xf>
    <xf numFmtId="9" fontId="6" fillId="0" borderId="14" xfId="3" applyFont="1" applyFill="1" applyBorder="1" applyAlignment="1">
      <alignment horizontal="center" vertical="center"/>
    </xf>
    <xf numFmtId="9" fontId="6" fillId="0" borderId="14" xfId="0" applyNumberFormat="1" applyFont="1" applyBorder="1" applyAlignment="1">
      <alignment horizontal="center" vertical="center"/>
    </xf>
    <xf numFmtId="166" fontId="6" fillId="0" borderId="14" xfId="1"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6" fillId="8" borderId="1" xfId="0" applyFont="1" applyFill="1" applyBorder="1" applyAlignment="1">
      <alignment horizontal="center" vertical="center" wrapText="1"/>
    </xf>
    <xf numFmtId="14" fontId="6" fillId="8" borderId="1" xfId="0" applyNumberFormat="1" applyFont="1" applyFill="1" applyBorder="1" applyAlignment="1">
      <alignment horizontal="center" vertical="center" wrapText="1"/>
    </xf>
    <xf numFmtId="0" fontId="6" fillId="8" borderId="1" xfId="0" applyFont="1" applyFill="1" applyBorder="1" applyAlignment="1">
      <alignment horizontal="justify" vertical="center" wrapText="1"/>
    </xf>
    <xf numFmtId="9" fontId="6" fillId="8" borderId="1" xfId="3" applyFont="1" applyFill="1" applyBorder="1" applyAlignment="1">
      <alignment horizontal="center" vertical="center" wrapText="1"/>
    </xf>
    <xf numFmtId="166" fontId="6" fillId="0" borderId="1" xfId="1" applyNumberFormat="1" applyFont="1" applyBorder="1" applyAlignment="1">
      <alignment horizontal="center" vertical="center" wrapText="1"/>
    </xf>
    <xf numFmtId="165" fontId="6" fillId="0" borderId="0" xfId="1" applyNumberFormat="1" applyFont="1" applyAlignment="1">
      <alignment horizontal="center" vertical="center" wrapText="1"/>
    </xf>
    <xf numFmtId="167" fontId="10" fillId="6" borderId="0" xfId="3" applyNumberFormat="1" applyFont="1" applyFill="1" applyBorder="1" applyAlignment="1">
      <alignment horizontal="center" vertical="center"/>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10" xfId="0" applyFont="1" applyBorder="1" applyAlignment="1">
      <alignment horizontal="justify" vertical="center" wrapText="1"/>
    </xf>
    <xf numFmtId="9" fontId="6" fillId="0" borderId="0" xfId="3" applyFont="1" applyAlignment="1">
      <alignment horizontal="center" vertical="center" wrapText="1"/>
    </xf>
    <xf numFmtId="9" fontId="6" fillId="0" borderId="1" xfId="3" applyFont="1" applyFill="1" applyBorder="1" applyAlignment="1">
      <alignment horizontal="center" vertical="center" wrapText="1"/>
    </xf>
    <xf numFmtId="0" fontId="6" fillId="0" borderId="0" xfId="0" applyFont="1" applyAlignment="1">
      <alignment horizontal="justify" vertical="center"/>
    </xf>
    <xf numFmtId="169" fontId="6" fillId="0" borderId="0" xfId="5" applyNumberFormat="1" applyAlignment="1" applyProtection="1">
      <alignment horizontal="center" vertical="center" wrapText="1"/>
      <protection locked="0"/>
    </xf>
    <xf numFmtId="0" fontId="6" fillId="0" borderId="0" xfId="6" applyAlignment="1">
      <alignment horizontal="justify" vertical="center" wrapText="1"/>
    </xf>
    <xf numFmtId="9" fontId="6" fillId="0" borderId="0" xfId="3" applyFont="1" applyFill="1" applyBorder="1" applyAlignment="1" applyProtection="1">
      <alignment horizontal="center" vertical="center" wrapText="1"/>
      <protection locked="0"/>
    </xf>
    <xf numFmtId="165" fontId="6" fillId="0" borderId="0" xfId="1"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166" fontId="6" fillId="0" borderId="1" xfId="2" applyNumberFormat="1" applyFont="1" applyFill="1" applyBorder="1" applyAlignment="1">
      <alignment horizontal="center" vertical="center" wrapText="1"/>
    </xf>
    <xf numFmtId="165" fontId="6" fillId="0" borderId="1" xfId="1" applyNumberFormat="1" applyFont="1" applyBorder="1" applyAlignment="1">
      <alignment horizontal="center" vertical="center" wrapText="1"/>
    </xf>
    <xf numFmtId="6" fontId="6" fillId="0" borderId="1" xfId="0" applyNumberFormat="1" applyFont="1" applyBorder="1" applyAlignment="1">
      <alignment horizontal="center" vertical="center"/>
    </xf>
    <xf numFmtId="9" fontId="6" fillId="0" borderId="0" xfId="3" applyFont="1" applyAlignment="1">
      <alignment horizontal="center" vertical="center"/>
    </xf>
    <xf numFmtId="0" fontId="8" fillId="8" borderId="10"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8" fillId="5" borderId="1" xfId="0" quotePrefix="1" applyFont="1" applyFill="1" applyBorder="1" applyAlignment="1">
      <alignment horizontal="center" vertical="center" wrapText="1"/>
    </xf>
    <xf numFmtId="9" fontId="8" fillId="5" borderId="1" xfId="3" quotePrefix="1" applyFont="1" applyFill="1" applyBorder="1" applyAlignment="1">
      <alignment horizontal="center" vertical="center" wrapText="1"/>
    </xf>
    <xf numFmtId="0" fontId="8" fillId="5" borderId="1" xfId="0" applyFont="1" applyFill="1" applyBorder="1" applyAlignment="1">
      <alignment horizontal="center" vertical="center" wrapText="1"/>
    </xf>
    <xf numFmtId="165" fontId="8" fillId="7" borderId="1" xfId="1" applyNumberFormat="1" applyFont="1" applyFill="1" applyBorder="1" applyAlignment="1">
      <alignment horizontal="center" vertical="center" wrapText="1"/>
    </xf>
    <xf numFmtId="0" fontId="8" fillId="4" borderId="1" xfId="0" quotePrefix="1" applyFont="1" applyFill="1" applyBorder="1" applyAlignment="1">
      <alignment horizontal="center" vertical="center" wrapText="1"/>
    </xf>
    <xf numFmtId="9" fontId="8" fillId="5" borderId="1" xfId="3" applyFont="1" applyFill="1" applyBorder="1" applyAlignment="1">
      <alignment horizontal="center" vertical="center" wrapText="1"/>
    </xf>
    <xf numFmtId="0" fontId="6" fillId="8" borderId="1" xfId="0" quotePrefix="1" applyFont="1" applyFill="1" applyBorder="1" applyAlignment="1">
      <alignment horizontal="justify" vertical="center" wrapText="1"/>
    </xf>
    <xf numFmtId="0" fontId="8" fillId="8" borderId="1" xfId="0" applyFont="1" applyFill="1" applyBorder="1" applyAlignment="1">
      <alignment horizontal="center" vertical="center" wrapText="1"/>
    </xf>
    <xf numFmtId="9" fontId="6" fillId="0" borderId="14" xfId="3" applyFont="1" applyBorder="1" applyAlignment="1">
      <alignment horizontal="center" vertical="center"/>
    </xf>
    <xf numFmtId="165" fontId="8" fillId="8" borderId="1" xfId="1"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165" fontId="6" fillId="0" borderId="0" xfId="1" applyNumberFormat="1" applyFont="1" applyAlignment="1">
      <alignment horizontal="center" vertical="center"/>
    </xf>
    <xf numFmtId="9" fontId="10" fillId="6" borderId="0" xfId="0" applyNumberFormat="1" applyFont="1" applyFill="1" applyAlignment="1">
      <alignment vertical="center"/>
    </xf>
    <xf numFmtId="0" fontId="15" fillId="2" borderId="0" xfId="0" applyFont="1" applyFill="1" applyAlignment="1">
      <alignment horizontal="left" vertical="top" wrapText="1"/>
    </xf>
    <xf numFmtId="0" fontId="17" fillId="2" borderId="22"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5" fillId="2" borderId="17"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8" fillId="2" borderId="18" xfId="0" applyFont="1" applyFill="1" applyBorder="1" applyAlignment="1">
      <alignment horizontal="left" vertical="center" wrapText="1"/>
    </xf>
    <xf numFmtId="14" fontId="15" fillId="2" borderId="18" xfId="0" applyNumberFormat="1" applyFont="1" applyFill="1" applyBorder="1" applyAlignment="1">
      <alignment horizontal="center" vertical="center" wrapText="1"/>
    </xf>
    <xf numFmtId="0" fontId="15" fillId="2" borderId="27" xfId="0" applyFont="1" applyFill="1" applyBorder="1" applyAlignment="1">
      <alignment horizontal="left" vertical="center" wrapText="1"/>
    </xf>
    <xf numFmtId="0" fontId="15" fillId="2" borderId="1" xfId="0" applyFont="1" applyFill="1" applyBorder="1" applyAlignment="1">
      <alignment horizontal="left" vertical="center" wrapText="1"/>
    </xf>
    <xf numFmtId="14" fontId="15" fillId="2" borderId="1" xfId="0" applyNumberFormat="1" applyFont="1" applyFill="1" applyBorder="1" applyAlignment="1">
      <alignment horizontal="center" vertical="center" wrapText="1"/>
    </xf>
    <xf numFmtId="0" fontId="15" fillId="2" borderId="29"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15" fillId="0" borderId="32" xfId="0" applyFont="1" applyBorder="1" applyAlignment="1">
      <alignment horizontal="left" vertical="center" wrapText="1"/>
    </xf>
    <xf numFmtId="0" fontId="18" fillId="2" borderId="32" xfId="0" applyFont="1" applyFill="1" applyBorder="1" applyAlignment="1">
      <alignment horizontal="left" vertical="center" wrapText="1"/>
    </xf>
    <xf numFmtId="14" fontId="15" fillId="0" borderId="32" xfId="0" applyNumberFormat="1" applyFont="1" applyBorder="1" applyAlignment="1">
      <alignment horizontal="center" vertical="center" wrapText="1"/>
    </xf>
    <xf numFmtId="14" fontId="15" fillId="2" borderId="32" xfId="0" applyNumberFormat="1" applyFont="1" applyFill="1" applyBorder="1" applyAlignment="1">
      <alignment horizontal="center" vertical="center" wrapText="1"/>
    </xf>
    <xf numFmtId="0" fontId="8" fillId="3" borderId="12" xfId="0" applyFont="1" applyFill="1" applyBorder="1" applyAlignment="1">
      <alignment horizontal="left" vertical="center" wrapText="1"/>
    </xf>
    <xf numFmtId="165" fontId="6" fillId="0" borderId="7" xfId="1" applyNumberFormat="1" applyFont="1" applyBorder="1" applyAlignment="1" applyProtection="1">
      <alignment horizontal="center" vertical="center" wrapText="1"/>
      <protection locked="0"/>
    </xf>
    <xf numFmtId="0" fontId="6" fillId="0" borderId="33" xfId="0" applyFont="1" applyBorder="1" applyAlignment="1">
      <alignment vertical="center"/>
    </xf>
    <xf numFmtId="0" fontId="6" fillId="0" borderId="14" xfId="5" applyBorder="1" applyAlignment="1" applyProtection="1">
      <alignment horizontal="justify" vertical="center" wrapText="1"/>
      <protection locked="0"/>
    </xf>
    <xf numFmtId="9" fontId="6" fillId="0" borderId="14" xfId="4" applyFont="1" applyBorder="1" applyAlignment="1" applyProtection="1">
      <alignment horizontal="center" vertical="center" wrapText="1"/>
      <protection locked="0"/>
    </xf>
    <xf numFmtId="9" fontId="6" fillId="8" borderId="14" xfId="3" applyFont="1" applyFill="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8" borderId="27" xfId="0" applyFont="1" applyFill="1" applyBorder="1" applyAlignment="1">
      <alignment horizontal="center" vertical="center"/>
    </xf>
    <xf numFmtId="9" fontId="6" fillId="8" borderId="1" xfId="0" applyNumberFormat="1" applyFont="1" applyFill="1" applyBorder="1" applyAlignment="1">
      <alignment horizontal="center" vertical="center"/>
    </xf>
    <xf numFmtId="0" fontId="6" fillId="0" borderId="33" xfId="0" applyFont="1" applyBorder="1" applyAlignment="1">
      <alignment horizontal="center" vertical="center"/>
    </xf>
    <xf numFmtId="9" fontId="8" fillId="0" borderId="29" xfId="0" applyNumberFormat="1" applyFont="1" applyBorder="1" applyAlignment="1">
      <alignment horizontal="center" vertical="center"/>
    </xf>
    <xf numFmtId="9" fontId="6" fillId="10" borderId="27" xfId="0" applyNumberFormat="1" applyFont="1" applyFill="1" applyBorder="1" applyAlignment="1">
      <alignment horizontal="center" vertical="center"/>
    </xf>
    <xf numFmtId="9" fontId="6" fillId="10" borderId="1" xfId="0" applyNumberFormat="1" applyFont="1" applyFill="1" applyBorder="1" applyAlignment="1">
      <alignment horizontal="center" vertical="center"/>
    </xf>
    <xf numFmtId="9" fontId="6" fillId="8" borderId="27" xfId="3" applyFont="1" applyFill="1" applyBorder="1" applyAlignment="1">
      <alignment horizontal="center" vertical="center"/>
    </xf>
    <xf numFmtId="9" fontId="6" fillId="10" borderId="27" xfId="3" applyFont="1" applyFill="1" applyBorder="1" applyAlignment="1">
      <alignment horizontal="center" vertical="center"/>
    </xf>
    <xf numFmtId="9" fontId="6" fillId="10" borderId="1" xfId="3" applyFont="1" applyFill="1" applyBorder="1" applyAlignment="1">
      <alignment horizontal="center" vertical="center"/>
    </xf>
    <xf numFmtId="9" fontId="6" fillId="10" borderId="34" xfId="3" applyFont="1" applyFill="1" applyBorder="1" applyAlignment="1">
      <alignment horizontal="center" vertical="center"/>
    </xf>
    <xf numFmtId="9" fontId="6" fillId="10" borderId="11" xfId="3" applyFont="1" applyFill="1" applyBorder="1" applyAlignment="1">
      <alignment horizontal="center" vertical="center"/>
    </xf>
    <xf numFmtId="9" fontId="6" fillId="8" borderId="17" xfId="3" applyFont="1" applyFill="1" applyBorder="1" applyAlignment="1">
      <alignment horizontal="center" vertical="center"/>
    </xf>
    <xf numFmtId="9" fontId="6" fillId="8" borderId="18" xfId="3" applyFont="1" applyFill="1" applyBorder="1" applyAlignment="1">
      <alignment horizontal="center" vertical="center"/>
    </xf>
    <xf numFmtId="9" fontId="6" fillId="10" borderId="29" xfId="3" applyFont="1" applyFill="1" applyBorder="1" applyAlignment="1">
      <alignment horizontal="center" vertical="center"/>
    </xf>
    <xf numFmtId="9" fontId="6" fillId="10" borderId="32" xfId="3" applyFont="1" applyFill="1" applyBorder="1" applyAlignment="1">
      <alignment horizontal="center" vertical="center"/>
    </xf>
    <xf numFmtId="9" fontId="6" fillId="8" borderId="32" xfId="3" applyFont="1" applyFill="1" applyBorder="1" applyAlignment="1">
      <alignment horizontal="center" vertical="center"/>
    </xf>
    <xf numFmtId="9" fontId="6" fillId="8" borderId="29" xfId="3" applyFont="1" applyFill="1" applyBorder="1" applyAlignment="1">
      <alignment horizontal="center" vertical="center"/>
    </xf>
    <xf numFmtId="0" fontId="6" fillId="0" borderId="28" xfId="0" applyFont="1" applyBorder="1" applyAlignment="1">
      <alignment vertical="center" wrapText="1"/>
    </xf>
    <xf numFmtId="9" fontId="8" fillId="0" borderId="29" xfId="3" applyFont="1" applyBorder="1" applyAlignment="1">
      <alignment horizontal="center" vertical="center"/>
    </xf>
    <xf numFmtId="9" fontId="8" fillId="0" borderId="32" xfId="3" applyFont="1" applyBorder="1" applyAlignment="1">
      <alignment horizontal="center" vertical="center"/>
    </xf>
    <xf numFmtId="9" fontId="6" fillId="10" borderId="27" xfId="3" applyFont="1" applyFill="1" applyBorder="1" applyAlignment="1">
      <alignment horizontal="center" vertical="center" wrapText="1"/>
    </xf>
    <xf numFmtId="9" fontId="6" fillId="10" borderId="1" xfId="3" applyFont="1" applyFill="1" applyBorder="1" applyAlignment="1">
      <alignment horizontal="center" vertical="center" wrapText="1"/>
    </xf>
    <xf numFmtId="9" fontId="6" fillId="8" borderId="27" xfId="3" applyFont="1" applyFill="1" applyBorder="1" applyAlignment="1">
      <alignment horizontal="center" vertical="center" wrapText="1"/>
    </xf>
    <xf numFmtId="165" fontId="8" fillId="7" borderId="7" xfId="1" applyNumberFormat="1" applyFont="1" applyFill="1" applyBorder="1" applyAlignment="1">
      <alignment horizontal="center" vertical="center" wrapText="1"/>
    </xf>
    <xf numFmtId="9" fontId="9" fillId="0" borderId="0" xfId="0" applyNumberFormat="1" applyFont="1" applyAlignment="1">
      <alignment vertical="center"/>
    </xf>
    <xf numFmtId="9" fontId="6" fillId="10" borderId="38" xfId="3" applyFont="1" applyFill="1" applyBorder="1" applyAlignment="1">
      <alignment horizontal="center" vertical="center"/>
    </xf>
    <xf numFmtId="9" fontId="6" fillId="10" borderId="39" xfId="3" applyFont="1" applyFill="1" applyBorder="1" applyAlignment="1">
      <alignment horizontal="center" vertical="center"/>
    </xf>
    <xf numFmtId="0" fontId="22" fillId="0" borderId="0" xfId="7"/>
    <xf numFmtId="0" fontId="0" fillId="0" borderId="0" xfId="0" applyAlignment="1">
      <alignment vertical="center" wrapText="1"/>
    </xf>
    <xf numFmtId="0" fontId="10" fillId="0" borderId="45" xfId="0" applyFont="1" applyBorder="1" applyAlignment="1">
      <alignment vertical="center" wrapText="1"/>
    </xf>
    <xf numFmtId="0" fontId="10" fillId="0" borderId="1" xfId="0" applyFont="1" applyBorder="1" applyAlignment="1">
      <alignment horizontal="center" vertical="center" wrapText="1"/>
    </xf>
    <xf numFmtId="0" fontId="0" fillId="0" borderId="9" xfId="0" applyBorder="1"/>
    <xf numFmtId="0" fontId="27" fillId="0" borderId="1" xfId="0" applyFont="1" applyBorder="1" applyAlignment="1">
      <alignment horizontal="center" vertical="center" wrapText="1"/>
    </xf>
    <xf numFmtId="0" fontId="6" fillId="0" borderId="0" xfId="5" applyAlignment="1">
      <alignment horizontal="center"/>
    </xf>
    <xf numFmtId="0" fontId="27" fillId="0" borderId="0" xfId="5" applyFont="1"/>
    <xf numFmtId="0" fontId="6" fillId="0" borderId="0" xfId="5"/>
    <xf numFmtId="0" fontId="9" fillId="0" borderId="0" xfId="5" applyFont="1" applyAlignment="1">
      <alignment horizontal="justify"/>
    </xf>
    <xf numFmtId="0" fontId="9" fillId="0" borderId="0" xfId="5" applyFont="1"/>
    <xf numFmtId="0" fontId="6" fillId="0" borderId="0" xfId="5" applyAlignment="1">
      <alignment horizontal="center" vertical="center"/>
    </xf>
    <xf numFmtId="0" fontId="10" fillId="12" borderId="1" xfId="5" applyFont="1" applyFill="1" applyBorder="1" applyAlignment="1">
      <alignment horizontal="center" vertical="center" wrapText="1"/>
    </xf>
    <xf numFmtId="0" fontId="27" fillId="0" borderId="0" xfId="5" applyFont="1" applyAlignment="1">
      <alignment horizontal="center"/>
    </xf>
    <xf numFmtId="0" fontId="27" fillId="0" borderId="1" xfId="5" applyFont="1" applyBorder="1" applyAlignment="1">
      <alignment vertical="center" wrapText="1"/>
    </xf>
    <xf numFmtId="0" fontId="30" fillId="0" borderId="1" xfId="5" applyFont="1" applyBorder="1" applyAlignment="1">
      <alignment horizontal="justify" vertical="center" wrapText="1"/>
    </xf>
    <xf numFmtId="0" fontId="27" fillId="0" borderId="1" xfId="5" applyFont="1" applyBorder="1" applyAlignment="1">
      <alignment horizontal="center" vertical="center" wrapText="1"/>
    </xf>
    <xf numFmtId="0" fontId="27" fillId="0" borderId="1" xfId="5" applyFont="1" applyBorder="1" applyAlignment="1">
      <alignment horizontal="justify" vertical="center" wrapText="1"/>
    </xf>
    <xf numFmtId="0" fontId="27" fillId="0" borderId="1" xfId="5" applyFont="1" applyBorder="1" applyAlignment="1">
      <alignment horizontal="left" vertical="center" wrapText="1"/>
    </xf>
    <xf numFmtId="0" fontId="27" fillId="0" borderId="1" xfId="0" applyFont="1" applyBorder="1" applyAlignment="1">
      <alignment horizontal="justify" vertical="center" wrapText="1"/>
    </xf>
    <xf numFmtId="0" fontId="27" fillId="0" borderId="14" xfId="5" applyFont="1" applyBorder="1" applyAlignment="1">
      <alignment horizontal="justify" vertical="center" wrapText="1"/>
    </xf>
    <xf numFmtId="0" fontId="27" fillId="0" borderId="0" xfId="5" applyFont="1" applyAlignment="1">
      <alignment horizontal="justify" vertical="center" wrapText="1"/>
    </xf>
    <xf numFmtId="0" fontId="27" fillId="0" borderId="1" xfId="5" applyFont="1" applyBorder="1" applyAlignment="1">
      <alignment horizontal="center" vertical="center"/>
    </xf>
    <xf numFmtId="0" fontId="27" fillId="0" borderId="11" xfId="5" applyFont="1" applyBorder="1" applyAlignment="1">
      <alignment horizontal="justify" vertical="center" wrapText="1"/>
    </xf>
    <xf numFmtId="10" fontId="10" fillId="0" borderId="0" xfId="5" applyNumberFormat="1" applyFont="1"/>
    <xf numFmtId="0" fontId="2" fillId="0" borderId="28" xfId="0" applyFont="1" applyFill="1" applyBorder="1" applyAlignment="1">
      <alignment vertical="center" wrapText="1"/>
    </xf>
    <xf numFmtId="0" fontId="17" fillId="2" borderId="45"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0" fillId="0" borderId="1" xfId="0" applyBorder="1"/>
    <xf numFmtId="0" fontId="6" fillId="0" borderId="1" xfId="0" applyFont="1" applyBorder="1" applyAlignment="1">
      <alignment horizontal="center" vertical="center" wrapText="1"/>
    </xf>
    <xf numFmtId="9" fontId="6" fillId="0" borderId="14" xfId="3" applyFont="1" applyFill="1" applyBorder="1" applyAlignment="1">
      <alignment horizontal="center" vertical="center"/>
    </xf>
    <xf numFmtId="9" fontId="6" fillId="0" borderId="11" xfId="3" applyFont="1" applyFill="1" applyBorder="1" applyAlignment="1">
      <alignment horizontal="center" vertical="center"/>
    </xf>
    <xf numFmtId="9" fontId="6" fillId="0" borderId="1" xfId="3" applyFont="1" applyFill="1" applyBorder="1" applyAlignment="1">
      <alignment horizontal="center" vertical="center"/>
    </xf>
    <xf numFmtId="0" fontId="21" fillId="9" borderId="18" xfId="0" applyFont="1" applyFill="1" applyBorder="1" applyAlignment="1">
      <alignment horizontal="center" vertical="center" wrapText="1"/>
    </xf>
    <xf numFmtId="0" fontId="21" fillId="9" borderId="19" xfId="0" applyFont="1" applyFill="1" applyBorder="1" applyAlignment="1">
      <alignment horizontal="center" vertical="center" wrapText="1"/>
    </xf>
    <xf numFmtId="0" fontId="21" fillId="9" borderId="17" xfId="0" applyFont="1" applyFill="1" applyBorder="1" applyAlignment="1">
      <alignment horizontal="center" vertical="center"/>
    </xf>
    <xf numFmtId="0" fontId="21" fillId="9" borderId="18" xfId="0" applyFont="1" applyFill="1" applyBorder="1" applyAlignment="1">
      <alignment horizontal="center" vertical="center"/>
    </xf>
    <xf numFmtId="0" fontId="11" fillId="8" borderId="1" xfId="5" applyFont="1" applyFill="1" applyBorder="1" applyAlignment="1" applyProtection="1">
      <alignment horizontal="center" vertical="center" wrapText="1"/>
      <protection locked="0"/>
    </xf>
    <xf numFmtId="0" fontId="11" fillId="0" borderId="1" xfId="0" applyFont="1" applyBorder="1" applyAlignment="1">
      <alignment horizontal="justify" vertical="center"/>
    </xf>
    <xf numFmtId="0" fontId="11" fillId="0" borderId="1" xfId="0" applyFont="1" applyBorder="1" applyAlignment="1">
      <alignment horizontal="justify" vertical="center" wrapText="1"/>
    </xf>
    <xf numFmtId="0" fontId="11" fillId="0" borderId="1" xfId="5" applyFont="1" applyBorder="1" applyAlignment="1">
      <alignment horizontal="center" vertical="center" wrapText="1"/>
    </xf>
    <xf numFmtId="0" fontId="11" fillId="0" borderId="1" xfId="5" applyFont="1" applyBorder="1" applyAlignment="1">
      <alignment horizontal="justify" vertical="center" wrapText="1"/>
    </xf>
    <xf numFmtId="0" fontId="30" fillId="0" borderId="1" xfId="5" applyFont="1" applyBorder="1" applyAlignment="1">
      <alignment vertical="center" wrapText="1"/>
    </xf>
    <xf numFmtId="0" fontId="30" fillId="0" borderId="0" xfId="5" applyFont="1" applyAlignment="1">
      <alignment horizontal="justify" wrapText="1"/>
    </xf>
    <xf numFmtId="0" fontId="30" fillId="0" borderId="1" xfId="5" applyFont="1" applyBorder="1" applyAlignment="1">
      <alignment horizontal="center" vertical="center" wrapText="1"/>
    </xf>
    <xf numFmtId="0" fontId="2" fillId="0" borderId="28" xfId="0" applyFont="1" applyFill="1" applyBorder="1" applyAlignment="1">
      <alignment horizontal="center" vertical="center" wrapText="1"/>
    </xf>
    <xf numFmtId="9" fontId="6" fillId="0" borderId="1" xfId="0" applyNumberFormat="1" applyFont="1" applyFill="1" applyBorder="1" applyAlignment="1">
      <alignment horizontal="center" vertical="center"/>
    </xf>
    <xf numFmtId="9" fontId="2" fillId="10" borderId="27" xfId="0" applyNumberFormat="1" applyFont="1" applyFill="1" applyBorder="1" applyAlignment="1">
      <alignment horizontal="center" vertical="center"/>
    </xf>
    <xf numFmtId="9" fontId="2" fillId="10" borderId="1" xfId="0" applyNumberFormat="1" applyFont="1" applyFill="1" applyBorder="1" applyAlignment="1">
      <alignment horizontal="center" vertical="center"/>
    </xf>
    <xf numFmtId="9" fontId="6" fillId="0" borderId="27" xfId="3" applyFont="1" applyFill="1" applyBorder="1" applyAlignment="1">
      <alignment horizontal="center" vertical="center"/>
    </xf>
    <xf numFmtId="0" fontId="6" fillId="0" borderId="28" xfId="0" applyFont="1" applyFill="1" applyBorder="1" applyAlignment="1">
      <alignment vertical="center" wrapText="1"/>
    </xf>
    <xf numFmtId="9" fontId="6" fillId="8" borderId="7" xfId="0" applyNumberFormat="1" applyFont="1" applyFill="1" applyBorder="1" applyAlignment="1">
      <alignment horizontal="center" vertical="center"/>
    </xf>
    <xf numFmtId="9" fontId="8" fillId="0" borderId="30" xfId="3" applyFont="1" applyBorder="1" applyAlignment="1">
      <alignment horizontal="center" vertical="center"/>
    </xf>
    <xf numFmtId="9" fontId="8" fillId="0" borderId="0" xfId="3" applyFont="1" applyBorder="1" applyAlignment="1">
      <alignment horizontal="center" vertical="center"/>
    </xf>
    <xf numFmtId="9" fontId="8" fillId="0" borderId="1" xfId="3" applyFont="1" applyBorder="1" applyAlignment="1">
      <alignment horizontal="center" vertical="center"/>
    </xf>
    <xf numFmtId="9" fontId="6" fillId="0" borderId="0" xfId="0" applyNumberFormat="1" applyFont="1" applyAlignment="1">
      <alignment vertical="center"/>
    </xf>
    <xf numFmtId="0" fontId="6" fillId="0" borderId="28"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6" fillId="0" borderId="30" xfId="0" applyFont="1" applyBorder="1" applyAlignment="1">
      <alignment horizontal="center" vertical="center"/>
    </xf>
    <xf numFmtId="9" fontId="8" fillId="0" borderId="32" xfId="0" applyNumberFormat="1" applyFont="1" applyBorder="1" applyAlignment="1">
      <alignment horizontal="center" vertical="center"/>
    </xf>
    <xf numFmtId="9" fontId="8" fillId="0" borderId="41" xfId="0" applyNumberFormat="1" applyFont="1" applyBorder="1" applyAlignment="1">
      <alignment horizontal="center" vertical="center"/>
    </xf>
    <xf numFmtId="9" fontId="8" fillId="0" borderId="42" xfId="0" applyNumberFormat="1" applyFont="1" applyBorder="1" applyAlignment="1">
      <alignment horizontal="center" vertical="center"/>
    </xf>
    <xf numFmtId="9" fontId="8" fillId="0" borderId="43" xfId="0" applyNumberFormat="1" applyFont="1" applyBorder="1" applyAlignment="1">
      <alignment horizontal="center" vertical="center"/>
    </xf>
    <xf numFmtId="0" fontId="6" fillId="0" borderId="50" xfId="0" applyFont="1" applyBorder="1" applyAlignment="1">
      <alignment horizontal="center" vertical="center"/>
    </xf>
    <xf numFmtId="9" fontId="2" fillId="0" borderId="27" xfId="3" applyFont="1" applyFill="1" applyBorder="1" applyAlignment="1">
      <alignment horizontal="center" vertical="center"/>
    </xf>
    <xf numFmtId="9" fontId="2" fillId="0" borderId="1" xfId="3" applyFont="1" applyFill="1" applyBorder="1" applyAlignment="1">
      <alignment horizontal="center" vertical="center"/>
    </xf>
    <xf numFmtId="9" fontId="6" fillId="10" borderId="22" xfId="3" applyFont="1" applyFill="1" applyBorder="1" applyAlignment="1">
      <alignment horizontal="center" vertical="center"/>
    </xf>
    <xf numFmtId="9" fontId="6" fillId="0" borderId="39" xfId="3" applyFont="1" applyFill="1" applyBorder="1" applyAlignment="1">
      <alignment horizontal="center" vertical="center"/>
    </xf>
    <xf numFmtId="9" fontId="6" fillId="0" borderId="18" xfId="3" applyFont="1" applyFill="1" applyBorder="1" applyAlignment="1">
      <alignment horizontal="center" vertical="center"/>
    </xf>
    <xf numFmtId="9" fontId="6" fillId="0" borderId="32" xfId="3" applyFont="1" applyFill="1" applyBorder="1" applyAlignment="1">
      <alignment horizontal="center" vertical="center"/>
    </xf>
    <xf numFmtId="0" fontId="6" fillId="0" borderId="49" xfId="0" applyFont="1" applyBorder="1" applyAlignment="1">
      <alignment vertical="center" wrapText="1"/>
    </xf>
    <xf numFmtId="0" fontId="2" fillId="8" borderId="48" xfId="0" applyFont="1" applyFill="1" applyBorder="1" applyAlignment="1">
      <alignment horizontal="center" vertical="center" wrapText="1"/>
    </xf>
    <xf numFmtId="0" fontId="6" fillId="0" borderId="30" xfId="0" applyFont="1" applyBorder="1" applyAlignment="1">
      <alignment vertic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6" fillId="0" borderId="30" xfId="0" applyFont="1" applyBorder="1" applyAlignment="1">
      <alignment vertical="center"/>
    </xf>
    <xf numFmtId="9" fontId="6" fillId="0" borderId="8" xfId="3" applyFont="1" applyFill="1" applyBorder="1" applyAlignment="1">
      <alignment horizontal="center" vertical="center"/>
    </xf>
    <xf numFmtId="9" fontId="6" fillId="0" borderId="31" xfId="3" applyFont="1" applyFill="1" applyBorder="1" applyAlignment="1">
      <alignment horizontal="center" vertical="center"/>
    </xf>
    <xf numFmtId="9" fontId="6" fillId="0" borderId="6" xfId="3" applyFont="1" applyFill="1" applyBorder="1" applyAlignment="1">
      <alignment horizontal="center" vertical="center"/>
    </xf>
    <xf numFmtId="9" fontId="8" fillId="0" borderId="31" xfId="3" applyFont="1" applyBorder="1" applyAlignment="1">
      <alignment horizontal="center" vertical="center"/>
    </xf>
    <xf numFmtId="9" fontId="6" fillId="10" borderId="8" xfId="3" applyFont="1" applyFill="1" applyBorder="1" applyAlignment="1">
      <alignment horizontal="center" vertical="center"/>
    </xf>
    <xf numFmtId="9" fontId="6" fillId="10" borderId="52" xfId="3" applyFont="1" applyFill="1" applyBorder="1" applyAlignment="1">
      <alignment horizontal="center" vertical="center"/>
    </xf>
    <xf numFmtId="9" fontId="6" fillId="10" borderId="53" xfId="3" applyFont="1" applyFill="1" applyBorder="1" applyAlignment="1">
      <alignment horizontal="center" vertical="center"/>
    </xf>
    <xf numFmtId="9" fontId="6" fillId="0" borderId="27" xfId="3" applyFont="1" applyFill="1" applyBorder="1" applyAlignment="1">
      <alignment horizontal="center" vertical="center" wrapText="1"/>
    </xf>
    <xf numFmtId="9" fontId="6" fillId="0" borderId="32" xfId="3" applyFont="1" applyFill="1" applyBorder="1" applyAlignment="1">
      <alignment horizontal="center" vertical="center" wrapText="1"/>
    </xf>
    <xf numFmtId="9" fontId="6" fillId="10" borderId="29" xfId="3" applyFont="1" applyFill="1" applyBorder="1" applyAlignment="1">
      <alignment horizontal="center" vertical="center" wrapText="1"/>
    </xf>
    <xf numFmtId="0" fontId="2" fillId="0" borderId="33"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6" fillId="0" borderId="51" xfId="0" applyFont="1" applyBorder="1" applyAlignment="1">
      <alignment horizontal="center" vertical="center" wrapText="1"/>
    </xf>
    <xf numFmtId="0" fontId="2" fillId="0" borderId="51" xfId="0" applyFont="1" applyBorder="1" applyAlignment="1">
      <alignment horizontal="center" vertical="center" wrapText="1"/>
    </xf>
    <xf numFmtId="9" fontId="6" fillId="10" borderId="8" xfId="3" applyFont="1" applyFill="1" applyBorder="1" applyAlignment="1">
      <alignment horizontal="center" vertical="center" wrapText="1"/>
    </xf>
    <xf numFmtId="9" fontId="6" fillId="0" borderId="8" xfId="3" applyFont="1" applyFill="1" applyBorder="1" applyAlignment="1">
      <alignment horizontal="center" vertical="center" wrapText="1"/>
    </xf>
    <xf numFmtId="9" fontId="6" fillId="0" borderId="31" xfId="3" applyFont="1" applyFill="1" applyBorder="1" applyAlignment="1">
      <alignment horizontal="center" vertical="center" wrapText="1"/>
    </xf>
    <xf numFmtId="9" fontId="8" fillId="0" borderId="54" xfId="3" applyFont="1" applyBorder="1" applyAlignment="1">
      <alignment horizontal="center" vertical="center"/>
    </xf>
    <xf numFmtId="9" fontId="8" fillId="0" borderId="44" xfId="3" applyFont="1" applyBorder="1" applyAlignment="1">
      <alignment horizontal="center" vertical="center"/>
    </xf>
    <xf numFmtId="14" fontId="27" fillId="0" borderId="0" xfId="5" applyNumberFormat="1" applyFont="1"/>
    <xf numFmtId="0" fontId="2" fillId="0" borderId="1" xfId="0" applyFont="1" applyBorder="1" applyAlignment="1">
      <alignment vertical="center" wrapText="1"/>
    </xf>
    <xf numFmtId="0" fontId="2" fillId="0" borderId="1" xfId="0" applyFont="1" applyBorder="1" applyAlignment="1">
      <alignment horizontal="center" vertical="center" wrapText="1"/>
    </xf>
    <xf numFmtId="14" fontId="0" fillId="0" borderId="28" xfId="0" applyNumberFormat="1" applyBorder="1" applyAlignment="1">
      <alignment horizontal="center" vertical="center"/>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14" fontId="0" fillId="0" borderId="33" xfId="0" applyNumberFormat="1" applyBorder="1" applyAlignment="1">
      <alignment horizontal="center" vertical="center"/>
    </xf>
    <xf numFmtId="14" fontId="0" fillId="0" borderId="1" xfId="0" applyNumberFormat="1" applyBorder="1" applyAlignment="1">
      <alignment horizontal="center" vertical="center"/>
    </xf>
    <xf numFmtId="14" fontId="0" fillId="0" borderId="32" xfId="0" applyNumberFormat="1" applyBorder="1" applyAlignment="1">
      <alignment horizontal="center" vertical="center"/>
    </xf>
    <xf numFmtId="9" fontId="2" fillId="0" borderId="28" xfId="0" applyNumberFormat="1" applyFont="1" applyFill="1" applyBorder="1" applyAlignment="1">
      <alignment horizontal="center" vertical="center" wrapText="1"/>
    </xf>
    <xf numFmtId="0" fontId="2" fillId="0" borderId="1" xfId="0" applyFont="1" applyBorder="1" applyAlignment="1">
      <alignment horizontal="justify" vertical="center" wrapText="1"/>
    </xf>
    <xf numFmtId="0" fontId="2" fillId="8" borderId="1" xfId="0" quotePrefix="1" applyFont="1" applyFill="1" applyBorder="1" applyAlignment="1">
      <alignment horizontal="justify" vertical="center" wrapText="1"/>
    </xf>
    <xf numFmtId="0" fontId="2" fillId="0" borderId="1" xfId="0" applyFont="1" applyBorder="1" applyAlignment="1">
      <alignment horizontal="justify" vertical="center"/>
    </xf>
    <xf numFmtId="0" fontId="8" fillId="0" borderId="0" xfId="0" applyFont="1"/>
    <xf numFmtId="165" fontId="6" fillId="0" borderId="7" xfId="1" applyNumberFormat="1" applyFont="1" applyBorder="1" applyAlignment="1">
      <alignment horizontal="center" vertical="center" wrapText="1"/>
    </xf>
    <xf numFmtId="165" fontId="10" fillId="6" borderId="0" xfId="1" applyNumberFormat="1" applyFont="1" applyFill="1" applyAlignment="1">
      <alignment horizontal="center" vertical="center"/>
    </xf>
    <xf numFmtId="9" fontId="6" fillId="0" borderId="1" xfId="3" applyFont="1" applyBorder="1" applyAlignment="1">
      <alignment horizontal="center" vertical="center"/>
    </xf>
    <xf numFmtId="9" fontId="6" fillId="0" borderId="1" xfId="0" applyNumberFormat="1" applyFont="1" applyBorder="1" applyAlignment="1">
      <alignment horizontal="center" vertical="center"/>
    </xf>
    <xf numFmtId="0" fontId="6" fillId="0" borderId="1" xfId="0" applyFont="1" applyBorder="1" applyAlignment="1">
      <alignment horizontal="center" vertical="center"/>
    </xf>
    <xf numFmtId="9" fontId="6" fillId="0" borderId="1" xfId="3" applyFont="1" applyFill="1" applyBorder="1" applyAlignment="1">
      <alignment horizontal="center" vertical="center"/>
    </xf>
    <xf numFmtId="0" fontId="6" fillId="0" borderId="1" xfId="0" applyFont="1" applyBorder="1" applyAlignment="1">
      <alignment horizontal="center" vertical="center" wrapText="1"/>
    </xf>
    <xf numFmtId="166" fontId="6" fillId="0" borderId="1" xfId="1"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9" fontId="6" fillId="0" borderId="14" xfId="3" applyFont="1" applyFill="1" applyBorder="1" applyAlignment="1">
      <alignment horizontal="center" vertical="center" wrapText="1"/>
    </xf>
    <xf numFmtId="9" fontId="6" fillId="0" borderId="15" xfId="3" applyFont="1" applyFill="1" applyBorder="1" applyAlignment="1">
      <alignment horizontal="center" vertical="center" wrapText="1"/>
    </xf>
    <xf numFmtId="9" fontId="6" fillId="0" borderId="11" xfId="3" applyFont="1" applyFill="1" applyBorder="1" applyAlignment="1">
      <alignment horizontal="center" vertical="center" wrapText="1"/>
    </xf>
    <xf numFmtId="0" fontId="6" fillId="0" borderId="5" xfId="0" applyFont="1" applyBorder="1" applyAlignment="1">
      <alignment horizontal="center" vertical="center" wrapText="1"/>
    </xf>
    <xf numFmtId="9" fontId="6" fillId="0" borderId="14" xfId="3" applyFont="1" applyFill="1" applyBorder="1" applyAlignment="1">
      <alignment horizontal="center" vertical="center"/>
    </xf>
    <xf numFmtId="9" fontId="6" fillId="0" borderId="15" xfId="3" applyFont="1" applyFill="1" applyBorder="1" applyAlignment="1">
      <alignment horizontal="center" vertical="center"/>
    </xf>
    <xf numFmtId="9" fontId="6" fillId="0" borderId="11" xfId="3" applyFont="1" applyFill="1" applyBorder="1" applyAlignment="1">
      <alignment horizontal="center" vertical="center"/>
    </xf>
    <xf numFmtId="9" fontId="6" fillId="0" borderId="14" xfId="0" applyNumberFormat="1"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166" fontId="6" fillId="0" borderId="14" xfId="2" applyNumberFormat="1" applyFont="1" applyFill="1" applyBorder="1" applyAlignment="1">
      <alignment horizontal="center" vertical="center" wrapText="1"/>
    </xf>
    <xf numFmtId="166" fontId="6" fillId="0" borderId="15" xfId="2" applyNumberFormat="1" applyFont="1" applyFill="1" applyBorder="1" applyAlignment="1">
      <alignment horizontal="center" vertical="center" wrapText="1"/>
    </xf>
    <xf numFmtId="0" fontId="8" fillId="3" borderId="3" xfId="0" applyFont="1" applyFill="1" applyBorder="1" applyAlignment="1" applyProtection="1">
      <alignment horizontal="left" vertical="center" wrapText="1"/>
      <protection locked="0"/>
    </xf>
    <xf numFmtId="0" fontId="8" fillId="3" borderId="4" xfId="0" applyFont="1" applyFill="1" applyBorder="1" applyAlignment="1" applyProtection="1">
      <alignment horizontal="left" vertical="center" wrapText="1"/>
      <protection locked="0"/>
    </xf>
    <xf numFmtId="0" fontId="8" fillId="3" borderId="3"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7" xfId="0" applyFont="1" applyFill="1" applyBorder="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0" fontId="8" fillId="3" borderId="7"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4" borderId="14"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3" xfId="0" applyFont="1" applyFill="1" applyBorder="1" applyAlignment="1">
      <alignment horizontal="center" vertical="center" wrapText="1"/>
    </xf>
    <xf numFmtId="165" fontId="8" fillId="7" borderId="3" xfId="1" applyNumberFormat="1" applyFont="1" applyFill="1" applyBorder="1" applyAlignment="1">
      <alignment horizontal="center" vertical="center" wrapText="1"/>
    </xf>
    <xf numFmtId="165" fontId="8" fillId="7" borderId="5" xfId="1" applyNumberFormat="1" applyFont="1" applyFill="1" applyBorder="1" applyAlignment="1">
      <alignment horizontal="center" vertical="center" wrapText="1"/>
    </xf>
    <xf numFmtId="166" fontId="6" fillId="0" borderId="11" xfId="2" applyNumberFormat="1"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166" fontId="6" fillId="0" borderId="14" xfId="1" applyNumberFormat="1" applyFont="1" applyBorder="1" applyAlignment="1">
      <alignment horizontal="center" vertical="center" wrapText="1"/>
    </xf>
    <xf numFmtId="166" fontId="6" fillId="0" borderId="15" xfId="1" applyNumberFormat="1" applyFont="1" applyBorder="1" applyAlignment="1">
      <alignment horizontal="center" vertical="center" wrapText="1"/>
    </xf>
    <xf numFmtId="166" fontId="6" fillId="0" borderId="11" xfId="1" applyNumberFormat="1" applyFont="1" applyBorder="1" applyAlignment="1">
      <alignment horizontal="center" vertical="center" wrapText="1"/>
    </xf>
    <xf numFmtId="0" fontId="6" fillId="0" borderId="15" xfId="0" applyFont="1" applyBorder="1" applyAlignment="1">
      <alignment horizontal="center" vertical="center" wrapText="1"/>
    </xf>
    <xf numFmtId="14" fontId="6" fillId="0" borderId="14"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14" fontId="6" fillId="0" borderId="11" xfId="0" applyNumberFormat="1" applyFont="1" applyBorder="1" applyAlignment="1">
      <alignment horizontal="center" vertical="center" wrapText="1"/>
    </xf>
    <xf numFmtId="0" fontId="21" fillId="9" borderId="35" xfId="5" applyFont="1" applyFill="1" applyBorder="1" applyAlignment="1" applyProtection="1">
      <alignment horizontal="right" vertical="center" wrapText="1"/>
      <protection locked="0"/>
    </xf>
    <xf numFmtId="0" fontId="21" fillId="9" borderId="36" xfId="5" applyFont="1" applyFill="1" applyBorder="1" applyAlignment="1" applyProtection="1">
      <alignment horizontal="right" vertical="center" wrapText="1"/>
      <protection locked="0"/>
    </xf>
    <xf numFmtId="0" fontId="21" fillId="9" borderId="37" xfId="5" applyFont="1" applyFill="1" applyBorder="1" applyAlignment="1" applyProtection="1">
      <alignment horizontal="right" vertical="center" wrapText="1"/>
      <protection locked="0"/>
    </xf>
    <xf numFmtId="0" fontId="8" fillId="3" borderId="1" xfId="0" applyFont="1" applyFill="1" applyBorder="1" applyAlignment="1" applyProtection="1">
      <alignment horizontal="left" vertical="center" wrapText="1"/>
      <protection locked="0"/>
    </xf>
    <xf numFmtId="166" fontId="6" fillId="8" borderId="14" xfId="5" applyNumberFormat="1" applyFill="1" applyBorder="1" applyAlignment="1" applyProtection="1">
      <alignment horizontal="center" vertical="center" wrapText="1"/>
      <protection locked="0"/>
    </xf>
    <xf numFmtId="166" fontId="6" fillId="8" borderId="15" xfId="5" applyNumberFormat="1" applyFill="1" applyBorder="1" applyAlignment="1" applyProtection="1">
      <alignment horizontal="center" vertical="center" wrapText="1"/>
      <protection locked="0"/>
    </xf>
    <xf numFmtId="166" fontId="6" fillId="8" borderId="11" xfId="5" applyNumberFormat="1" applyFill="1" applyBorder="1" applyAlignment="1" applyProtection="1">
      <alignment horizontal="center" vertical="center" wrapText="1"/>
      <protection locked="0"/>
    </xf>
    <xf numFmtId="165" fontId="6" fillId="8" borderId="3" xfId="1" applyNumberFormat="1" applyFont="1" applyFill="1" applyBorder="1" applyAlignment="1" applyProtection="1">
      <alignment horizontal="center" vertical="center" wrapText="1"/>
      <protection locked="0"/>
    </xf>
    <xf numFmtId="165" fontId="6" fillId="8" borderId="2" xfId="1" applyNumberFormat="1" applyFont="1" applyFill="1" applyBorder="1" applyAlignment="1" applyProtection="1">
      <alignment horizontal="center" vertical="center" wrapText="1"/>
      <protection locked="0"/>
    </xf>
    <xf numFmtId="165" fontId="6" fillId="8" borderId="5" xfId="1" applyNumberFormat="1" applyFont="1" applyFill="1" applyBorder="1" applyAlignment="1" applyProtection="1">
      <alignment horizontal="center" vertical="center" wrapText="1"/>
      <protection locked="0"/>
    </xf>
    <xf numFmtId="0" fontId="6" fillId="0" borderId="14" xfId="5" applyBorder="1" applyAlignment="1" applyProtection="1">
      <alignment horizontal="center" vertical="center" wrapText="1"/>
      <protection locked="0"/>
    </xf>
    <xf numFmtId="0" fontId="6" fillId="0" borderId="15" xfId="5" applyBorder="1" applyAlignment="1" applyProtection="1">
      <alignment horizontal="center" vertical="center" wrapText="1"/>
      <protection locked="0"/>
    </xf>
    <xf numFmtId="14" fontId="6" fillId="0" borderId="14" xfId="5" applyNumberFormat="1" applyBorder="1" applyAlignment="1" applyProtection="1">
      <alignment horizontal="center" vertical="center" wrapText="1"/>
      <protection locked="0"/>
    </xf>
    <xf numFmtId="14" fontId="6" fillId="0" borderId="15" xfId="5" applyNumberFormat="1" applyBorder="1" applyAlignment="1" applyProtection="1">
      <alignment horizontal="center" vertical="center" wrapText="1"/>
      <protection locked="0"/>
    </xf>
    <xf numFmtId="166" fontId="6" fillId="0" borderId="14" xfId="1" applyNumberFormat="1" applyFont="1" applyFill="1" applyBorder="1" applyAlignment="1" applyProtection="1">
      <alignment horizontal="center" vertical="center" wrapText="1"/>
      <protection locked="0"/>
    </xf>
    <xf numFmtId="166" fontId="6" fillId="0" borderId="11" xfId="1" applyNumberFormat="1" applyFont="1" applyFill="1" applyBorder="1" applyAlignment="1" applyProtection="1">
      <alignment horizontal="center" vertical="center" wrapText="1"/>
      <protection locked="0"/>
    </xf>
    <xf numFmtId="165" fontId="6" fillId="0" borderId="3" xfId="1" applyNumberFormat="1" applyFont="1" applyFill="1" applyBorder="1" applyAlignment="1" applyProtection="1">
      <alignment horizontal="center" vertical="center" wrapText="1"/>
      <protection locked="0"/>
    </xf>
    <xf numFmtId="165" fontId="6" fillId="0" borderId="5" xfId="1"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5" fillId="2" borderId="3"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5" fillId="2" borderId="6"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8" fillId="0" borderId="1"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6" fillId="0" borderId="1" xfId="0" applyFont="1" applyBorder="1" applyAlignment="1">
      <alignment horizontal="left" vertical="center" wrapText="1"/>
    </xf>
    <xf numFmtId="9" fontId="8" fillId="5" borderId="14" xfId="3" applyFont="1" applyFill="1" applyBorder="1" applyAlignment="1">
      <alignment horizontal="center" vertical="center" wrapText="1"/>
    </xf>
    <xf numFmtId="9" fontId="8" fillId="5" borderId="11" xfId="3" applyFont="1" applyFill="1" applyBorder="1" applyAlignment="1">
      <alignment horizontal="center" vertical="center" wrapText="1"/>
    </xf>
    <xf numFmtId="0" fontId="21" fillId="9" borderId="18"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9" borderId="48" xfId="0" applyFont="1" applyFill="1" applyBorder="1" applyAlignment="1">
      <alignment horizontal="center" vertical="center" wrapText="1"/>
    </xf>
    <xf numFmtId="0" fontId="21" fillId="9" borderId="7" xfId="0" applyFont="1" applyFill="1" applyBorder="1" applyAlignment="1">
      <alignment horizontal="center" vertical="center" wrapText="1"/>
    </xf>
    <xf numFmtId="9" fontId="6" fillId="8" borderId="1" xfId="0" applyNumberFormat="1" applyFont="1" applyFill="1" applyBorder="1" applyAlignment="1">
      <alignment horizontal="center" vertical="center"/>
    </xf>
    <xf numFmtId="0" fontId="6" fillId="8" borderId="1" xfId="0" applyFont="1" applyFill="1" applyBorder="1" applyAlignment="1">
      <alignment horizontal="center" vertical="center"/>
    </xf>
    <xf numFmtId="9" fontId="6" fillId="0" borderId="11" xfId="3" applyFont="1" applyBorder="1" applyAlignment="1">
      <alignment horizontal="center" vertical="center"/>
    </xf>
    <xf numFmtId="9" fontId="6" fillId="8" borderId="14" xfId="3" applyFont="1" applyFill="1" applyBorder="1" applyAlignment="1">
      <alignment horizontal="center" vertical="center"/>
    </xf>
    <xf numFmtId="9" fontId="6" fillId="8" borderId="15" xfId="3" applyFont="1" applyFill="1" applyBorder="1" applyAlignment="1">
      <alignment horizontal="center" vertical="center"/>
    </xf>
    <xf numFmtId="9" fontId="6" fillId="8" borderId="11" xfId="3" applyFont="1" applyFill="1" applyBorder="1" applyAlignment="1">
      <alignment horizontal="center" vertical="center"/>
    </xf>
    <xf numFmtId="9" fontId="6" fillId="0" borderId="39" xfId="3" applyFont="1" applyBorder="1" applyAlignment="1">
      <alignment horizontal="center" vertical="center"/>
    </xf>
    <xf numFmtId="9" fontId="6" fillId="0" borderId="15" xfId="3" applyFont="1" applyBorder="1" applyAlignment="1">
      <alignment horizontal="center" vertical="center"/>
    </xf>
    <xf numFmtId="9" fontId="6" fillId="0" borderId="44" xfId="3" applyFont="1" applyBorder="1" applyAlignment="1">
      <alignment horizontal="center" vertical="center"/>
    </xf>
    <xf numFmtId="14" fontId="6" fillId="0" borderId="1" xfId="0" applyNumberFormat="1" applyFont="1" applyBorder="1" applyAlignment="1">
      <alignment horizontal="left" vertical="center" wrapText="1"/>
    </xf>
    <xf numFmtId="0" fontId="8" fillId="0" borderId="3"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3" borderId="7" xfId="0" applyFont="1" applyFill="1" applyBorder="1" applyAlignment="1">
      <alignment vertical="center" wrapText="1"/>
    </xf>
    <xf numFmtId="0" fontId="8" fillId="3" borderId="13" xfId="0" applyFont="1" applyFill="1" applyBorder="1" applyAlignment="1">
      <alignment vertical="center" wrapText="1"/>
    </xf>
    <xf numFmtId="0" fontId="6" fillId="8" borderId="14" xfId="5" applyFill="1" applyBorder="1" applyAlignment="1" applyProtection="1">
      <alignment horizontal="center" vertical="center" wrapText="1"/>
      <protection locked="0"/>
    </xf>
    <xf numFmtId="0" fontId="6" fillId="8" borderId="15" xfId="5" applyFill="1" applyBorder="1" applyAlignment="1" applyProtection="1">
      <alignment horizontal="center" vertical="center" wrapText="1"/>
      <protection locked="0"/>
    </xf>
    <xf numFmtId="14" fontId="6" fillId="8" borderId="14" xfId="5" applyNumberFormat="1" applyFill="1" applyBorder="1" applyAlignment="1" applyProtection="1">
      <alignment horizontal="center" vertical="center" wrapText="1"/>
      <protection locked="0"/>
    </xf>
    <xf numFmtId="9" fontId="6" fillId="8" borderId="14" xfId="0" applyNumberFormat="1" applyFont="1" applyFill="1" applyBorder="1" applyAlignment="1">
      <alignment horizontal="center" vertical="center"/>
    </xf>
    <xf numFmtId="0" fontId="6" fillId="8" borderId="15" xfId="0" applyFont="1" applyFill="1" applyBorder="1" applyAlignment="1">
      <alignment horizontal="center" vertical="center"/>
    </xf>
    <xf numFmtId="0" fontId="6" fillId="8" borderId="11" xfId="0" applyFont="1" applyFill="1" applyBorder="1" applyAlignment="1">
      <alignment horizontal="center" vertical="center"/>
    </xf>
    <xf numFmtId="0" fontId="8" fillId="3" borderId="8" xfId="0" applyFont="1" applyFill="1" applyBorder="1" applyAlignment="1">
      <alignment horizontal="left" vertical="center" wrapText="1"/>
    </xf>
    <xf numFmtId="0" fontId="21" fillId="9" borderId="17" xfId="0" applyFont="1" applyFill="1" applyBorder="1" applyAlignment="1">
      <alignment horizontal="center" vertical="center"/>
    </xf>
    <xf numFmtId="0" fontId="21" fillId="9" borderId="18" xfId="0" applyFont="1" applyFill="1" applyBorder="1" applyAlignment="1">
      <alignment horizontal="center" vertical="center"/>
    </xf>
    <xf numFmtId="0" fontId="21" fillId="9" borderId="48" xfId="0" applyFont="1" applyFill="1" applyBorder="1" applyAlignment="1">
      <alignment horizontal="center" vertical="center"/>
    </xf>
    <xf numFmtId="0" fontId="21" fillId="9" borderId="19" xfId="0" applyFont="1" applyFill="1" applyBorder="1" applyAlignment="1">
      <alignment horizontal="center" vertical="center"/>
    </xf>
    <xf numFmtId="0" fontId="21" fillId="9" borderId="38" xfId="0" applyFont="1" applyFill="1" applyBorder="1" applyAlignment="1">
      <alignment horizontal="center" vertical="center"/>
    </xf>
    <xf numFmtId="0" fontId="21" fillId="9" borderId="39" xfId="0" applyFont="1" applyFill="1" applyBorder="1" applyAlignment="1">
      <alignment horizontal="center" vertical="center"/>
    </xf>
    <xf numFmtId="0" fontId="21" fillId="9" borderId="49" xfId="0" applyFont="1" applyFill="1" applyBorder="1" applyAlignment="1">
      <alignment horizontal="center" vertical="center"/>
    </xf>
    <xf numFmtId="0" fontId="21" fillId="9" borderId="10" xfId="0" applyFont="1" applyFill="1" applyBorder="1" applyAlignment="1">
      <alignment horizontal="center" vertical="center"/>
    </xf>
    <xf numFmtId="0" fontId="21" fillId="9" borderId="27" xfId="0" applyFont="1" applyFill="1" applyBorder="1" applyAlignment="1">
      <alignment horizontal="center" vertical="center" wrapText="1"/>
    </xf>
    <xf numFmtId="0" fontId="21" fillId="9" borderId="22" xfId="0" applyFont="1" applyFill="1" applyBorder="1" applyAlignment="1">
      <alignment horizontal="center" vertical="center" wrapText="1"/>
    </xf>
    <xf numFmtId="0" fontId="21" fillId="9" borderId="14"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21" fillId="9" borderId="28" xfId="0" applyFont="1" applyFill="1" applyBorder="1" applyAlignment="1">
      <alignment horizontal="center" vertical="center" wrapText="1"/>
    </xf>
    <xf numFmtId="0" fontId="21" fillId="9" borderId="1" xfId="0" applyFont="1" applyFill="1" applyBorder="1" applyAlignment="1">
      <alignment horizontal="center" vertical="center"/>
    </xf>
    <xf numFmtId="0" fontId="21" fillId="9" borderId="17" xfId="0" applyFont="1" applyFill="1" applyBorder="1" applyAlignment="1">
      <alignment horizontal="center" vertical="center" wrapText="1"/>
    </xf>
    <xf numFmtId="9" fontId="6" fillId="0" borderId="14" xfId="0" applyNumberFormat="1" applyFont="1" applyFill="1" applyBorder="1" applyAlignment="1">
      <alignment horizontal="center" vertical="center"/>
    </xf>
    <xf numFmtId="9" fontId="6" fillId="0" borderId="15" xfId="0" applyNumberFormat="1" applyFont="1" applyFill="1" applyBorder="1" applyAlignment="1">
      <alignment horizontal="center" vertical="center"/>
    </xf>
    <xf numFmtId="9" fontId="6" fillId="0" borderId="11" xfId="0" applyNumberFormat="1" applyFont="1" applyFill="1" applyBorder="1" applyAlignment="1">
      <alignment horizontal="center" vertical="center"/>
    </xf>
    <xf numFmtId="9"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9" fontId="6" fillId="0" borderId="15" xfId="0" applyNumberFormat="1" applyFont="1" applyBorder="1" applyAlignment="1">
      <alignment horizontal="center" vertical="center"/>
    </xf>
    <xf numFmtId="0" fontId="21" fillId="9" borderId="39" xfId="0" applyFont="1" applyFill="1" applyBorder="1" applyAlignment="1">
      <alignment horizontal="center" vertical="center" wrapText="1"/>
    </xf>
    <xf numFmtId="0" fontId="21" fillId="9" borderId="11" xfId="0" applyFont="1" applyFill="1" applyBorder="1" applyAlignment="1">
      <alignment horizontal="center" vertical="center" wrapText="1"/>
    </xf>
    <xf numFmtId="9" fontId="6" fillId="8" borderId="15" xfId="0" applyNumberFormat="1" applyFont="1" applyFill="1" applyBorder="1" applyAlignment="1">
      <alignment horizontal="center" vertical="center"/>
    </xf>
    <xf numFmtId="9" fontId="6" fillId="8" borderId="11" xfId="0" applyNumberFormat="1" applyFont="1" applyFill="1" applyBorder="1" applyAlignment="1">
      <alignment horizontal="center" vertical="center"/>
    </xf>
    <xf numFmtId="9" fontId="6" fillId="0" borderId="1" xfId="0" applyNumberFormat="1" applyFont="1" applyFill="1" applyBorder="1" applyAlignment="1">
      <alignment horizontal="center" vertical="center"/>
    </xf>
    <xf numFmtId="9" fontId="6" fillId="0" borderId="14" xfId="0" applyNumberFormat="1" applyFont="1" applyBorder="1" applyAlignment="1">
      <alignment horizontal="center" vertical="center" wrapText="1"/>
    </xf>
    <xf numFmtId="9" fontId="6" fillId="0" borderId="15" xfId="0" applyNumberFormat="1" applyFont="1" applyBorder="1" applyAlignment="1">
      <alignment horizontal="center" vertical="center" wrapText="1"/>
    </xf>
    <xf numFmtId="9" fontId="6" fillId="0" borderId="11" xfId="0" applyNumberFormat="1" applyFont="1" applyBorder="1" applyAlignment="1">
      <alignment horizontal="center" vertical="center" wrapText="1"/>
    </xf>
    <xf numFmtId="9" fontId="2" fillId="0" borderId="14" xfId="0" applyNumberFormat="1" applyFont="1" applyFill="1" applyBorder="1" applyAlignment="1">
      <alignment horizontal="center" vertical="center"/>
    </xf>
    <xf numFmtId="9" fontId="2" fillId="0" borderId="15" xfId="0" applyNumberFormat="1" applyFont="1" applyFill="1" applyBorder="1" applyAlignment="1">
      <alignment horizontal="center" vertical="center"/>
    </xf>
    <xf numFmtId="9" fontId="2" fillId="0" borderId="11" xfId="0" applyNumberFormat="1" applyFont="1" applyFill="1" applyBorder="1" applyAlignment="1">
      <alignment horizontal="center" vertical="center"/>
    </xf>
    <xf numFmtId="9" fontId="2"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9" fontId="2" fillId="0" borderId="1" xfId="3" applyFont="1" applyFill="1" applyBorder="1" applyAlignment="1">
      <alignment horizontal="center" vertical="center"/>
    </xf>
    <xf numFmtId="0" fontId="21" fillId="9" borderId="53" xfId="0" applyFont="1" applyFill="1" applyBorder="1" applyAlignment="1">
      <alignment horizontal="center" vertical="center"/>
    </xf>
    <xf numFmtId="9" fontId="2" fillId="0" borderId="39" xfId="3" applyFont="1" applyFill="1" applyBorder="1" applyAlignment="1">
      <alignment horizontal="center" vertical="center"/>
    </xf>
    <xf numFmtId="9" fontId="6" fillId="0" borderId="44" xfId="3" applyFont="1" applyFill="1" applyBorder="1" applyAlignment="1">
      <alignment horizontal="center" vertical="center"/>
    </xf>
    <xf numFmtId="9" fontId="6" fillId="0" borderId="39" xfId="3" applyFont="1" applyFill="1" applyBorder="1" applyAlignment="1">
      <alignment horizontal="center" vertical="center"/>
    </xf>
    <xf numFmtId="9" fontId="2" fillId="0" borderId="14" xfId="3" applyFont="1" applyFill="1" applyBorder="1" applyAlignment="1">
      <alignment horizontal="center" vertical="center"/>
    </xf>
    <xf numFmtId="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9" fontId="6" fillId="0" borderId="15" xfId="0" applyNumberFormat="1"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21" fillId="9" borderId="0"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15" fillId="2" borderId="30"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8" fillId="2" borderId="32" xfId="0" applyFont="1" applyFill="1" applyBorder="1" applyAlignment="1">
      <alignment horizontal="justify" vertical="center" wrapText="1"/>
    </xf>
    <xf numFmtId="0" fontId="15" fillId="2" borderId="32" xfId="0" applyFont="1" applyFill="1" applyBorder="1" applyAlignment="1">
      <alignment horizontal="left" vertical="center" wrapText="1"/>
    </xf>
    <xf numFmtId="0" fontId="15" fillId="0" borderId="32" xfId="0" applyFont="1" applyBorder="1" applyAlignment="1">
      <alignment horizontal="left" vertical="center" wrapText="1"/>
    </xf>
    <xf numFmtId="14" fontId="15" fillId="2" borderId="32" xfId="0" applyNumberFormat="1"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14" fontId="1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8" xfId="0" applyFont="1" applyFill="1" applyBorder="1" applyAlignment="1">
      <alignment horizontal="left" vertical="center" wrapText="1"/>
    </xf>
    <xf numFmtId="0" fontId="15" fillId="2" borderId="18" xfId="0" applyFont="1" applyFill="1" applyBorder="1" applyAlignment="1">
      <alignment horizontal="justify" vertical="center" wrapText="1"/>
    </xf>
    <xf numFmtId="0" fontId="18" fillId="0" borderId="18" xfId="0" applyFont="1" applyBorder="1" applyAlignment="1">
      <alignment horizontal="left" vertical="center" wrapText="1"/>
    </xf>
    <xf numFmtId="14" fontId="15" fillId="2" borderId="18" xfId="0" applyNumberFormat="1"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0" borderId="14" xfId="0" applyFont="1" applyBorder="1" applyAlignment="1">
      <alignment horizontal="center" vertical="center" wrapText="1"/>
    </xf>
    <xf numFmtId="0" fontId="17" fillId="0" borderId="23" xfId="0" applyFont="1" applyBorder="1" applyAlignment="1">
      <alignment horizontal="center" vertical="center" wrapText="1"/>
    </xf>
    <xf numFmtId="0" fontId="17" fillId="2" borderId="25" xfId="0" applyFont="1" applyFill="1" applyBorder="1" applyAlignment="1">
      <alignment horizontal="center" vertical="center" wrapText="1"/>
    </xf>
    <xf numFmtId="0" fontId="16" fillId="2" borderId="16" xfId="0" applyFont="1" applyFill="1" applyBorder="1" applyAlignment="1">
      <alignment horizontal="left" vertical="center" wrapText="1"/>
    </xf>
    <xf numFmtId="0" fontId="14" fillId="2" borderId="0" xfId="0" applyFont="1" applyFill="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6" fillId="2" borderId="0" xfId="0" applyFont="1" applyFill="1" applyAlignment="1">
      <alignment horizontal="left" vertical="center" wrapText="1"/>
    </xf>
    <xf numFmtId="0" fontId="27" fillId="0" borderId="3" xfId="5" applyFont="1" applyFill="1" applyBorder="1" applyAlignment="1">
      <alignment horizontal="center" vertical="center" wrapText="1"/>
    </xf>
    <xf numFmtId="0" fontId="27" fillId="0" borderId="12" xfId="5" applyFont="1" applyFill="1" applyBorder="1" applyAlignment="1">
      <alignment horizontal="center" vertical="center" wrapText="1"/>
    </xf>
    <xf numFmtId="0" fontId="27" fillId="0" borderId="4" xfId="5" applyFont="1" applyFill="1" applyBorder="1" applyAlignment="1">
      <alignment horizontal="center" vertical="center" wrapText="1"/>
    </xf>
    <xf numFmtId="0" fontId="27" fillId="0" borderId="5" xfId="5" applyFont="1" applyFill="1" applyBorder="1" applyAlignment="1">
      <alignment horizontal="center" vertical="center" wrapText="1"/>
    </xf>
    <xf numFmtId="0" fontId="27" fillId="0" borderId="10" xfId="5" applyFont="1" applyFill="1" applyBorder="1" applyAlignment="1">
      <alignment horizontal="center" vertical="center" wrapText="1"/>
    </xf>
    <xf numFmtId="0" fontId="27" fillId="0" borderId="6" xfId="5" applyFont="1" applyFill="1" applyBorder="1" applyAlignment="1">
      <alignment horizontal="center" vertical="center" wrapText="1"/>
    </xf>
    <xf numFmtId="0" fontId="27" fillId="0" borderId="3" xfId="5" applyFont="1" applyBorder="1" applyAlignment="1">
      <alignment horizontal="center" vertical="center" wrapText="1"/>
    </xf>
    <xf numFmtId="0" fontId="27" fillId="0" borderId="12" xfId="5" applyFont="1" applyBorder="1" applyAlignment="1">
      <alignment horizontal="center" vertical="center" wrapText="1"/>
    </xf>
    <xf numFmtId="0" fontId="27" fillId="0" borderId="4" xfId="5" applyFont="1" applyBorder="1" applyAlignment="1">
      <alignment horizontal="center" vertical="center" wrapText="1"/>
    </xf>
    <xf numFmtId="0" fontId="27" fillId="0" borderId="5" xfId="5" applyFont="1" applyBorder="1" applyAlignment="1">
      <alignment horizontal="center" vertical="center" wrapText="1"/>
    </xf>
    <xf numFmtId="0" fontId="27" fillId="0" borderId="10" xfId="5" applyFont="1" applyBorder="1" applyAlignment="1">
      <alignment horizontal="center" vertical="center" wrapText="1"/>
    </xf>
    <xf numFmtId="0" fontId="27" fillId="0" borderId="6" xfId="5" applyFont="1" applyBorder="1" applyAlignment="1">
      <alignment horizontal="center" vertical="center" wrapText="1"/>
    </xf>
    <xf numFmtId="0" fontId="27" fillId="0" borderId="7" xfId="5" applyFont="1" applyBorder="1" applyAlignment="1">
      <alignment horizontal="center" vertical="center" wrapText="1"/>
    </xf>
    <xf numFmtId="0" fontId="27" fillId="0" borderId="13" xfId="5" applyFont="1" applyBorder="1" applyAlignment="1">
      <alignment horizontal="center" vertical="center" wrapText="1"/>
    </xf>
    <xf numFmtId="0" fontId="27" fillId="0" borderId="8" xfId="5" applyFont="1" applyBorder="1" applyAlignment="1">
      <alignment horizontal="center" vertical="center" wrapText="1"/>
    </xf>
    <xf numFmtId="0" fontId="27" fillId="6" borderId="3" xfId="5" applyFont="1" applyFill="1" applyBorder="1" applyAlignment="1">
      <alignment horizontal="center" vertical="center" wrapText="1"/>
    </xf>
    <xf numFmtId="0" fontId="27" fillId="6" borderId="12" xfId="5" applyFont="1" applyFill="1" applyBorder="1" applyAlignment="1">
      <alignment horizontal="center" vertical="center" wrapText="1"/>
    </xf>
    <xf numFmtId="0" fontId="27" fillId="6" borderId="4" xfId="5" applyFont="1" applyFill="1" applyBorder="1" applyAlignment="1">
      <alignment horizontal="center" vertical="center" wrapText="1"/>
    </xf>
    <xf numFmtId="0" fontId="27" fillId="6" borderId="5" xfId="5" applyFont="1" applyFill="1" applyBorder="1" applyAlignment="1">
      <alignment horizontal="center" vertical="center" wrapText="1"/>
    </xf>
    <xf numFmtId="0" fontId="27" fillId="6" borderId="10" xfId="5" applyFont="1" applyFill="1" applyBorder="1" applyAlignment="1">
      <alignment horizontal="center" vertical="center" wrapText="1"/>
    </xf>
    <xf numFmtId="0" fontId="27" fillId="6" borderId="6" xfId="5" applyFont="1" applyFill="1" applyBorder="1" applyAlignment="1">
      <alignment horizontal="center" vertical="center" wrapText="1"/>
    </xf>
    <xf numFmtId="0" fontId="27" fillId="0" borderId="7" xfId="5" applyFont="1" applyFill="1" applyBorder="1" applyAlignment="1">
      <alignment horizontal="center" vertical="center"/>
    </xf>
    <xf numFmtId="0" fontId="27" fillId="0" borderId="13" xfId="5" applyFont="1" applyFill="1" applyBorder="1" applyAlignment="1">
      <alignment horizontal="center" vertical="center"/>
    </xf>
    <xf numFmtId="0" fontId="27" fillId="0" borderId="8" xfId="5" applyFont="1" applyFill="1" applyBorder="1" applyAlignment="1">
      <alignment horizontal="center" vertical="center"/>
    </xf>
    <xf numFmtId="0" fontId="27" fillId="0" borderId="7" xfId="5" applyFont="1" applyFill="1" applyBorder="1" applyAlignment="1">
      <alignment horizontal="center" vertical="center" wrapText="1"/>
    </xf>
    <xf numFmtId="0" fontId="27" fillId="0" borderId="13" xfId="5" applyFont="1" applyFill="1" applyBorder="1" applyAlignment="1">
      <alignment horizontal="center" vertical="center" wrapText="1"/>
    </xf>
    <xf numFmtId="0" fontId="27" fillId="0" borderId="8" xfId="5" applyFont="1" applyFill="1" applyBorder="1" applyAlignment="1">
      <alignment horizontal="center" vertical="center" wrapText="1"/>
    </xf>
    <xf numFmtId="0" fontId="27" fillId="0" borderId="2" xfId="5" applyFont="1" applyFill="1" applyBorder="1" applyAlignment="1">
      <alignment horizontal="center" vertical="center" wrapText="1"/>
    </xf>
    <xf numFmtId="0" fontId="27" fillId="0" borderId="0" xfId="5" applyFont="1" applyFill="1" applyBorder="1" applyAlignment="1">
      <alignment horizontal="center" vertical="center" wrapText="1"/>
    </xf>
    <xf numFmtId="0" fontId="27" fillId="0" borderId="46" xfId="5" applyFont="1" applyFill="1" applyBorder="1" applyAlignment="1">
      <alignment horizontal="center" vertical="center" wrapText="1"/>
    </xf>
    <xf numFmtId="0" fontId="30" fillId="6" borderId="3" xfId="5" applyFont="1" applyFill="1" applyBorder="1" applyAlignment="1">
      <alignment horizontal="center" vertical="center" wrapText="1"/>
    </xf>
    <xf numFmtId="0" fontId="30" fillId="6" borderId="12" xfId="5" applyFont="1" applyFill="1" applyBorder="1" applyAlignment="1">
      <alignment horizontal="center" vertical="center" wrapText="1"/>
    </xf>
    <xf numFmtId="0" fontId="30" fillId="6" borderId="4" xfId="5" applyFont="1" applyFill="1" applyBorder="1" applyAlignment="1">
      <alignment horizontal="center" vertical="center" wrapText="1"/>
    </xf>
    <xf numFmtId="0" fontId="30" fillId="6" borderId="2" xfId="5" applyFont="1" applyFill="1" applyBorder="1" applyAlignment="1">
      <alignment horizontal="center" vertical="center" wrapText="1"/>
    </xf>
    <xf numFmtId="0" fontId="30" fillId="6" borderId="0" xfId="5" applyFont="1" applyFill="1" applyBorder="1" applyAlignment="1">
      <alignment horizontal="center" vertical="center" wrapText="1"/>
    </xf>
    <xf numFmtId="0" fontId="30" fillId="6" borderId="46" xfId="5" applyFont="1" applyFill="1" applyBorder="1" applyAlignment="1">
      <alignment horizontal="center" vertical="center" wrapText="1"/>
    </xf>
    <xf numFmtId="0" fontId="30" fillId="6" borderId="5" xfId="5" applyFont="1" applyFill="1" applyBorder="1" applyAlignment="1">
      <alignment horizontal="center" vertical="center" wrapText="1"/>
    </xf>
    <xf numFmtId="0" fontId="30" fillId="6" borderId="10" xfId="5" applyFont="1" applyFill="1" applyBorder="1" applyAlignment="1">
      <alignment horizontal="center" vertical="center" wrapText="1"/>
    </xf>
    <xf numFmtId="0" fontId="30" fillId="6" borderId="6" xfId="5" applyFont="1" applyFill="1" applyBorder="1" applyAlignment="1">
      <alignment horizontal="center" vertical="center" wrapText="1"/>
    </xf>
    <xf numFmtId="0" fontId="27" fillId="0" borderId="3" xfId="5" applyFont="1" applyFill="1" applyBorder="1" applyAlignment="1">
      <alignment horizontal="left" vertical="center" wrapText="1"/>
    </xf>
    <xf numFmtId="0" fontId="27" fillId="0" borderId="12" xfId="5" applyFont="1" applyFill="1" applyBorder="1" applyAlignment="1">
      <alignment horizontal="left" vertical="center" wrapText="1"/>
    </xf>
    <xf numFmtId="0" fontId="27" fillId="0" borderId="4" xfId="5" applyFont="1" applyFill="1" applyBorder="1" applyAlignment="1">
      <alignment horizontal="left" vertical="center" wrapText="1"/>
    </xf>
    <xf numFmtId="0" fontId="27" fillId="0" borderId="5" xfId="5" applyFont="1" applyFill="1" applyBorder="1" applyAlignment="1">
      <alignment horizontal="left" vertical="center" wrapText="1"/>
    </xf>
    <xf numFmtId="0" fontId="27" fillId="0" borderId="10" xfId="5" applyFont="1" applyFill="1" applyBorder="1" applyAlignment="1">
      <alignment horizontal="left" vertical="center" wrapText="1"/>
    </xf>
    <xf numFmtId="0" fontId="27" fillId="0" borderId="6" xfId="5" applyFont="1" applyFill="1" applyBorder="1" applyAlignment="1">
      <alignment horizontal="left" vertical="center" wrapText="1"/>
    </xf>
    <xf numFmtId="0" fontId="27" fillId="0" borderId="12" xfId="5" applyFont="1" applyFill="1" applyBorder="1" applyAlignment="1">
      <alignment horizontal="center" vertical="center"/>
    </xf>
    <xf numFmtId="0" fontId="27" fillId="0" borderId="4" xfId="5" applyFont="1" applyFill="1" applyBorder="1" applyAlignment="1">
      <alignment horizontal="center" vertical="center"/>
    </xf>
    <xf numFmtId="0" fontId="27" fillId="0" borderId="2" xfId="5" applyFont="1" applyFill="1" applyBorder="1" applyAlignment="1">
      <alignment horizontal="center" vertical="center"/>
    </xf>
    <xf numFmtId="0" fontId="27" fillId="0" borderId="0" xfId="5" applyFont="1" applyFill="1" applyBorder="1" applyAlignment="1">
      <alignment horizontal="center" vertical="center"/>
    </xf>
    <xf numFmtId="0" fontId="27" fillId="0" borderId="46" xfId="5" applyFont="1" applyFill="1" applyBorder="1" applyAlignment="1">
      <alignment horizontal="center" vertical="center"/>
    </xf>
    <xf numFmtId="0" fontId="27" fillId="0" borderId="5" xfId="5" applyFont="1" applyFill="1" applyBorder="1" applyAlignment="1">
      <alignment horizontal="center" vertical="center"/>
    </xf>
    <xf numFmtId="0" fontId="27" fillId="0" borderId="10" xfId="5" applyFont="1" applyFill="1" applyBorder="1" applyAlignment="1">
      <alignment horizontal="center" vertical="center"/>
    </xf>
    <xf numFmtId="0" fontId="27" fillId="0" borderId="6" xfId="5" applyFont="1" applyFill="1" applyBorder="1" applyAlignment="1">
      <alignment horizontal="center" vertical="center"/>
    </xf>
    <xf numFmtId="0" fontId="27" fillId="0" borderId="12" xfId="5" applyFont="1" applyFill="1" applyBorder="1" applyAlignment="1">
      <alignment horizontal="left" vertical="center"/>
    </xf>
    <xf numFmtId="0" fontId="27" fillId="0" borderId="4" xfId="5" applyFont="1" applyFill="1" applyBorder="1" applyAlignment="1">
      <alignment horizontal="left" vertical="center"/>
    </xf>
    <xf numFmtId="0" fontId="27" fillId="0" borderId="5" xfId="5" applyFont="1" applyFill="1" applyBorder="1" applyAlignment="1">
      <alignment horizontal="left" vertical="center"/>
    </xf>
    <xf numFmtId="0" fontId="27" fillId="0" borderId="10" xfId="5" applyFont="1" applyFill="1" applyBorder="1" applyAlignment="1">
      <alignment horizontal="left" vertical="center"/>
    </xf>
    <xf numFmtId="0" fontId="27" fillId="0" borderId="6" xfId="5" applyFont="1" applyFill="1" applyBorder="1" applyAlignment="1">
      <alignment horizontal="left" vertical="center"/>
    </xf>
    <xf numFmtId="0" fontId="21" fillId="9" borderId="12"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46"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7" fillId="0" borderId="14" xfId="5" applyFont="1" applyBorder="1" applyAlignment="1">
      <alignment horizontal="center" vertical="center"/>
    </xf>
    <xf numFmtId="0" fontId="27" fillId="0" borderId="15" xfId="5" applyFont="1" applyBorder="1" applyAlignment="1">
      <alignment horizontal="center" vertical="center"/>
    </xf>
    <xf numFmtId="0" fontId="27" fillId="0" borderId="11" xfId="5" applyFont="1" applyBorder="1" applyAlignment="1">
      <alignment horizontal="center" vertical="center"/>
    </xf>
    <xf numFmtId="0" fontId="27" fillId="0" borderId="14" xfId="5" applyFont="1" applyBorder="1" applyAlignment="1">
      <alignment horizontal="center" wrapText="1"/>
    </xf>
    <xf numFmtId="0" fontId="27" fillId="0" borderId="15" xfId="5" applyFont="1" applyBorder="1" applyAlignment="1">
      <alignment horizontal="center" wrapText="1"/>
    </xf>
    <xf numFmtId="0" fontId="27" fillId="0" borderId="11" xfId="5" applyFont="1" applyBorder="1" applyAlignment="1">
      <alignment horizontal="center" wrapText="1"/>
    </xf>
    <xf numFmtId="0" fontId="21" fillId="9" borderId="40" xfId="0" applyFont="1" applyFill="1" applyBorder="1" applyAlignment="1">
      <alignment horizontal="center" vertical="center"/>
    </xf>
    <xf numFmtId="0" fontId="30" fillId="0" borderId="14" xfId="5" applyFont="1" applyBorder="1" applyAlignment="1">
      <alignment horizontal="center" vertical="center" wrapText="1"/>
    </xf>
    <xf numFmtId="0" fontId="30" fillId="0" borderId="15" xfId="5" applyFont="1" applyBorder="1" applyAlignment="1">
      <alignment horizontal="center" vertical="center" wrapText="1"/>
    </xf>
    <xf numFmtId="0" fontId="30" fillId="0" borderId="11" xfId="5" applyFont="1" applyBorder="1" applyAlignment="1">
      <alignment horizontal="center" vertical="center" wrapText="1"/>
    </xf>
    <xf numFmtId="0" fontId="27" fillId="0" borderId="14" xfId="5" applyFont="1" applyBorder="1" applyAlignment="1">
      <alignment horizontal="center" vertical="center" wrapText="1"/>
    </xf>
    <xf numFmtId="0" fontId="27" fillId="0" borderId="15" xfId="5" applyFont="1" applyBorder="1" applyAlignment="1">
      <alignment horizontal="center" vertical="center" wrapText="1"/>
    </xf>
    <xf numFmtId="0" fontId="27" fillId="0" borderId="11" xfId="5" applyFont="1" applyBorder="1" applyAlignment="1">
      <alignment horizontal="center" vertical="center" wrapText="1"/>
    </xf>
    <xf numFmtId="0" fontId="27" fillId="0" borderId="14" xfId="5" applyFont="1" applyBorder="1" applyAlignment="1" applyProtection="1">
      <alignment horizontal="center" vertical="center" wrapText="1"/>
      <protection locked="0"/>
    </xf>
    <xf numFmtId="0" fontId="27" fillId="0" borderId="15" xfId="5" applyFont="1" applyBorder="1" applyAlignment="1" applyProtection="1">
      <alignment horizontal="center" vertical="center" wrapText="1"/>
      <protection locked="0"/>
    </xf>
    <xf numFmtId="0" fontId="27" fillId="0" borderId="11" xfId="5" applyFont="1" applyBorder="1" applyAlignment="1" applyProtection="1">
      <alignment horizontal="center" vertical="center" wrapText="1"/>
      <protection locked="0"/>
    </xf>
    <xf numFmtId="0" fontId="31" fillId="0" borderId="14" xfId="5" applyFont="1" applyBorder="1" applyAlignment="1">
      <alignment horizontal="center" vertical="center" wrapText="1"/>
    </xf>
    <xf numFmtId="0" fontId="31" fillId="0" borderId="15" xfId="5" applyFont="1" applyBorder="1" applyAlignment="1">
      <alignment horizontal="center" vertical="center" wrapText="1"/>
    </xf>
    <xf numFmtId="0" fontId="31" fillId="0" borderId="11" xfId="5" applyFont="1" applyBorder="1" applyAlignment="1">
      <alignment horizontal="center" vertical="center" wrapText="1"/>
    </xf>
    <xf numFmtId="14" fontId="31" fillId="0" borderId="14" xfId="5" applyNumberFormat="1" applyFont="1" applyBorder="1" applyAlignment="1">
      <alignment horizontal="center" vertical="center" wrapText="1"/>
    </xf>
    <xf numFmtId="14" fontId="31" fillId="0" borderId="15" xfId="5" applyNumberFormat="1" applyFont="1" applyBorder="1" applyAlignment="1">
      <alignment horizontal="center" vertical="center" wrapText="1"/>
    </xf>
    <xf numFmtId="14" fontId="31" fillId="0" borderId="11" xfId="5" applyNumberFormat="1" applyFont="1" applyBorder="1" applyAlignment="1">
      <alignment horizontal="center" vertical="center" wrapText="1"/>
    </xf>
    <xf numFmtId="0" fontId="27" fillId="0" borderId="14" xfId="5" applyFont="1" applyBorder="1" applyAlignment="1">
      <alignment horizontal="center"/>
    </xf>
    <xf numFmtId="0" fontId="27" fillId="0" borderId="15" xfId="5" applyFont="1" applyBorder="1" applyAlignment="1">
      <alignment horizontal="center"/>
    </xf>
    <xf numFmtId="0" fontId="27" fillId="0" borderId="11" xfId="5" applyFont="1" applyBorder="1" applyAlignment="1">
      <alignment horizontal="center"/>
    </xf>
    <xf numFmtId="0" fontId="27" fillId="0" borderId="7" xfId="5" applyFont="1" applyBorder="1" applyAlignment="1">
      <alignment horizontal="center" vertical="center"/>
    </xf>
    <xf numFmtId="0" fontId="27" fillId="0" borderId="13" xfId="5" applyFont="1" applyBorder="1" applyAlignment="1">
      <alignment horizontal="center" vertical="center"/>
    </xf>
    <xf numFmtId="0" fontId="27" fillId="0" borderId="8" xfId="5" applyFont="1" applyBorder="1" applyAlignment="1">
      <alignment horizontal="center" vertical="center"/>
    </xf>
    <xf numFmtId="0" fontId="10" fillId="0" borderId="14" xfId="5" applyFont="1" applyBorder="1" applyAlignment="1">
      <alignment horizontal="center" vertical="center" wrapText="1"/>
    </xf>
    <xf numFmtId="0" fontId="10" fillId="0" borderId="15" xfId="5" applyFont="1" applyBorder="1" applyAlignment="1">
      <alignment horizontal="center" vertical="center" wrapText="1"/>
    </xf>
    <xf numFmtId="0" fontId="10" fillId="0" borderId="11" xfId="5" applyFont="1" applyBorder="1" applyAlignment="1">
      <alignment horizontal="center" vertical="center" wrapText="1"/>
    </xf>
    <xf numFmtId="0" fontId="31" fillId="0" borderId="14" xfId="5" applyFont="1" applyBorder="1" applyAlignment="1">
      <alignment horizontal="left" vertical="center" wrapText="1"/>
    </xf>
    <xf numFmtId="0" fontId="31" fillId="0" borderId="15" xfId="5" applyFont="1" applyBorder="1" applyAlignment="1">
      <alignment horizontal="left" vertical="center" wrapText="1"/>
    </xf>
    <xf numFmtId="0" fontId="31" fillId="0" borderId="11" xfId="5" applyFont="1" applyBorder="1" applyAlignment="1">
      <alignment horizontal="left" vertical="center" wrapText="1"/>
    </xf>
    <xf numFmtId="0" fontId="30" fillId="20" borderId="14" xfId="5" applyFont="1" applyFill="1" applyBorder="1" applyAlignment="1">
      <alignment horizontal="center" vertical="center"/>
    </xf>
    <xf numFmtId="0" fontId="30" fillId="20" borderId="15" xfId="5" applyFont="1" applyFill="1" applyBorder="1" applyAlignment="1">
      <alignment horizontal="center" vertical="center"/>
    </xf>
    <xf numFmtId="0" fontId="30" fillId="20" borderId="11" xfId="5" applyFont="1" applyFill="1" applyBorder="1" applyAlignment="1">
      <alignment horizontal="center" vertical="center"/>
    </xf>
    <xf numFmtId="0" fontId="27" fillId="0" borderId="14" xfId="5" applyFont="1" applyBorder="1" applyAlignment="1">
      <alignment horizontal="left" vertical="center" wrapText="1"/>
    </xf>
    <xf numFmtId="0" fontId="27" fillId="0" borderId="15" xfId="5" applyFont="1" applyBorder="1" applyAlignment="1">
      <alignment horizontal="left" vertical="center" wrapText="1"/>
    </xf>
    <xf numFmtId="0" fontId="27" fillId="0" borderId="11" xfId="5" applyFont="1" applyBorder="1" applyAlignment="1">
      <alignment horizontal="left" vertical="center" wrapText="1"/>
    </xf>
    <xf numFmtId="0" fontId="32" fillId="0" borderId="1" xfId="5" applyFont="1" applyBorder="1" applyAlignment="1">
      <alignment horizontal="justify" vertical="center" wrapText="1"/>
    </xf>
    <xf numFmtId="14" fontId="27" fillId="0" borderId="1" xfId="5" applyNumberFormat="1" applyFont="1" applyBorder="1" applyAlignment="1">
      <alignment horizontal="center" vertical="center" wrapText="1"/>
    </xf>
    <xf numFmtId="0" fontId="27" fillId="0" borderId="1" xfId="5" applyFont="1" applyBorder="1" applyAlignment="1">
      <alignment horizontal="center" vertical="center" wrapText="1"/>
    </xf>
    <xf numFmtId="0" fontId="31" fillId="0" borderId="14" xfId="5" applyFont="1" applyBorder="1" applyAlignment="1">
      <alignment horizontal="justify" vertical="center" wrapText="1"/>
    </xf>
    <xf numFmtId="0" fontId="31" fillId="0" borderId="15" xfId="5" applyFont="1" applyBorder="1" applyAlignment="1">
      <alignment horizontal="justify" vertical="center" wrapText="1"/>
    </xf>
    <xf numFmtId="0" fontId="31" fillId="0" borderId="11" xfId="5" applyFont="1" applyBorder="1" applyAlignment="1">
      <alignment horizontal="justify" vertical="center" wrapText="1"/>
    </xf>
    <xf numFmtId="0" fontId="27" fillId="0" borderId="14" xfId="5" applyFont="1" applyBorder="1" applyAlignment="1">
      <alignment horizontal="justify" vertical="center" wrapText="1"/>
    </xf>
    <xf numFmtId="0" fontId="27" fillId="0" borderId="15" xfId="5" applyFont="1" applyBorder="1" applyAlignment="1">
      <alignment horizontal="justify" vertical="center" wrapText="1"/>
    </xf>
    <xf numFmtId="0" fontId="27" fillId="0" borderId="11" xfId="5" applyFont="1" applyBorder="1" applyAlignment="1">
      <alignment horizontal="justify" vertical="center" wrapText="1"/>
    </xf>
    <xf numFmtId="9" fontId="27" fillId="0" borderId="14" xfId="5" applyNumberFormat="1" applyFont="1" applyBorder="1" applyAlignment="1">
      <alignment horizontal="center" vertical="center" wrapText="1"/>
    </xf>
    <xf numFmtId="0" fontId="27" fillId="6" borderId="1" xfId="5" applyFont="1" applyFill="1" applyBorder="1" applyAlignment="1">
      <alignment horizontal="center" vertical="center" wrapText="1"/>
    </xf>
    <xf numFmtId="0" fontId="27" fillId="0" borderId="1" xfId="5" applyFont="1" applyBorder="1" applyAlignment="1">
      <alignment horizontal="left" vertical="center" wrapText="1" readingOrder="1"/>
    </xf>
    <xf numFmtId="0" fontId="9" fillId="0" borderId="14" xfId="5" applyFont="1" applyBorder="1" applyAlignment="1">
      <alignment horizontal="justify" vertical="center" wrapText="1"/>
    </xf>
    <xf numFmtId="0" fontId="9" fillId="0" borderId="15" xfId="5" applyFont="1" applyBorder="1" applyAlignment="1">
      <alignment horizontal="justify" vertical="center" wrapText="1"/>
    </xf>
    <xf numFmtId="0" fontId="27" fillId="6" borderId="14" xfId="5" applyFont="1" applyFill="1" applyBorder="1" applyAlignment="1">
      <alignment horizontal="center" vertical="center" wrapText="1"/>
    </xf>
    <xf numFmtId="0" fontId="27" fillId="6" borderId="15" xfId="5" applyFont="1" applyFill="1" applyBorder="1" applyAlignment="1">
      <alignment horizontal="center" vertical="center" wrapText="1"/>
    </xf>
    <xf numFmtId="0" fontId="27" fillId="6" borderId="11" xfId="5" applyFont="1" applyFill="1" applyBorder="1" applyAlignment="1">
      <alignment horizontal="center" vertical="center" wrapText="1"/>
    </xf>
    <xf numFmtId="0" fontId="27" fillId="0" borderId="14" xfId="5" applyFont="1" applyBorder="1" applyAlignment="1">
      <alignment horizontal="justify" vertical="center" wrapText="1" readingOrder="1"/>
    </xf>
    <xf numFmtId="0" fontId="27" fillId="0" borderId="15" xfId="5" applyFont="1" applyBorder="1" applyAlignment="1">
      <alignment horizontal="justify" vertical="center" wrapText="1" readingOrder="1"/>
    </xf>
    <xf numFmtId="0" fontId="27" fillId="0" borderId="11" xfId="5" applyFont="1" applyBorder="1" applyAlignment="1">
      <alignment horizontal="justify" vertical="center" wrapText="1" readingOrder="1"/>
    </xf>
    <xf numFmtId="0" fontId="27" fillId="0" borderId="1" xfId="5" applyFont="1" applyBorder="1" applyAlignment="1">
      <alignment horizontal="center" vertical="center"/>
    </xf>
    <xf numFmtId="9" fontId="27" fillId="0" borderId="1" xfId="3" applyFont="1" applyBorder="1" applyAlignment="1">
      <alignment horizontal="center" vertical="center" wrapText="1"/>
    </xf>
    <xf numFmtId="0" fontId="32" fillId="0" borderId="14" xfId="5" applyFont="1" applyBorder="1" applyAlignment="1">
      <alignment horizontal="justify" vertical="center" wrapText="1"/>
    </xf>
    <xf numFmtId="0" fontId="32" fillId="0" borderId="15" xfId="5" applyFont="1" applyBorder="1" applyAlignment="1">
      <alignment horizontal="justify" vertical="center" wrapText="1"/>
    </xf>
    <xf numFmtId="0" fontId="10" fillId="5" borderId="14" xfId="5" applyFont="1" applyFill="1" applyBorder="1" applyAlignment="1">
      <alignment horizontal="center" vertical="center" wrapText="1"/>
    </xf>
    <xf numFmtId="0" fontId="10" fillId="5" borderId="15" xfId="5" applyFont="1" applyFill="1" applyBorder="1" applyAlignment="1">
      <alignment horizontal="center" vertical="center" wrapText="1"/>
    </xf>
    <xf numFmtId="0" fontId="10" fillId="5" borderId="11" xfId="5" applyFont="1" applyFill="1" applyBorder="1" applyAlignment="1">
      <alignment horizontal="center" vertical="center" wrapText="1"/>
    </xf>
    <xf numFmtId="9" fontId="27" fillId="0" borderId="15" xfId="5" applyNumberFormat="1" applyFont="1" applyBorder="1" applyAlignment="1">
      <alignment horizontal="center" vertical="center" wrapText="1"/>
    </xf>
    <xf numFmtId="0" fontId="10" fillId="19" borderId="1" xfId="5" applyFont="1" applyFill="1" applyBorder="1" applyAlignment="1">
      <alignment horizontal="center" vertical="center" wrapText="1"/>
    </xf>
    <xf numFmtId="0" fontId="32" fillId="0" borderId="11" xfId="5" applyFont="1" applyBorder="1" applyAlignment="1">
      <alignment horizontal="justify" vertical="center" wrapText="1"/>
    </xf>
    <xf numFmtId="14" fontId="27" fillId="0" borderId="14" xfId="5" applyNumberFormat="1" applyFont="1" applyBorder="1" applyAlignment="1">
      <alignment horizontal="center" vertical="center" wrapText="1"/>
    </xf>
    <xf numFmtId="14" fontId="27" fillId="0" borderId="15" xfId="5" applyNumberFormat="1" applyFont="1" applyBorder="1" applyAlignment="1">
      <alignment horizontal="center" vertical="center" wrapText="1"/>
    </xf>
    <xf numFmtId="9" fontId="27" fillId="0" borderId="11" xfId="5" applyNumberFormat="1" applyFont="1" applyBorder="1" applyAlignment="1">
      <alignment horizontal="center" vertical="center" wrapText="1"/>
    </xf>
    <xf numFmtId="0" fontId="27" fillId="0" borderId="14" xfId="5" applyFont="1" applyBorder="1" applyAlignment="1">
      <alignment horizontal="left" vertical="center" wrapText="1" readingOrder="1"/>
    </xf>
    <xf numFmtId="0" fontId="27" fillId="0" borderId="15" xfId="5" applyFont="1" applyBorder="1" applyAlignment="1">
      <alignment horizontal="left" vertical="center" wrapText="1" readingOrder="1"/>
    </xf>
    <xf numFmtId="0" fontId="10" fillId="18" borderId="14" xfId="5" applyFont="1" applyFill="1" applyBorder="1" applyAlignment="1">
      <alignment horizontal="center" vertical="center" wrapText="1"/>
    </xf>
    <xf numFmtId="0" fontId="10" fillId="18" borderId="15" xfId="5" applyFont="1" applyFill="1" applyBorder="1" applyAlignment="1">
      <alignment horizontal="center" vertical="center" wrapText="1"/>
    </xf>
    <xf numFmtId="9" fontId="27" fillId="0" borderId="14" xfId="8" applyFont="1" applyBorder="1" applyAlignment="1">
      <alignment horizontal="center" vertical="center" wrapText="1"/>
    </xf>
    <xf numFmtId="9" fontId="27" fillId="0" borderId="15" xfId="8" applyFont="1" applyBorder="1" applyAlignment="1">
      <alignment horizontal="center" vertical="center" wrapText="1"/>
    </xf>
    <xf numFmtId="0" fontId="9" fillId="0" borderId="15" xfId="5" applyFont="1" applyBorder="1" applyAlignment="1">
      <alignment horizontal="justify" vertical="center"/>
    </xf>
    <xf numFmtId="0" fontId="9" fillId="0" borderId="11" xfId="5" applyFont="1" applyBorder="1" applyAlignment="1">
      <alignment horizontal="justify" vertical="center" wrapText="1"/>
    </xf>
    <xf numFmtId="0" fontId="10" fillId="17" borderId="1" xfId="5" applyFont="1" applyFill="1" applyBorder="1" applyAlignment="1">
      <alignment horizontal="center" vertical="center" wrapText="1"/>
    </xf>
    <xf numFmtId="0" fontId="27" fillId="0" borderId="14" xfId="5" applyFont="1" applyBorder="1" applyAlignment="1">
      <alignment horizontal="justify" wrapText="1"/>
    </xf>
    <xf numFmtId="0" fontId="27" fillId="0" borderId="11" xfId="5" applyFont="1" applyBorder="1" applyAlignment="1">
      <alignment horizontal="justify" wrapText="1"/>
    </xf>
    <xf numFmtId="0" fontId="10" fillId="16" borderId="1" xfId="5" applyFont="1" applyFill="1" applyBorder="1" applyAlignment="1">
      <alignment horizontal="center" vertical="center" wrapText="1"/>
    </xf>
    <xf numFmtId="9" fontId="27" fillId="0" borderId="11" xfId="8" applyFont="1" applyBorder="1" applyAlignment="1">
      <alignment horizontal="center" vertical="center" wrapText="1"/>
    </xf>
    <xf numFmtId="0" fontId="9" fillId="0" borderId="1" xfId="5" applyFont="1" applyBorder="1" applyAlignment="1">
      <alignment horizontal="justify" vertical="center" wrapText="1"/>
    </xf>
    <xf numFmtId="14" fontId="31" fillId="0" borderId="1" xfId="5" applyNumberFormat="1" applyFont="1" applyBorder="1" applyAlignment="1">
      <alignment horizontal="center" vertical="center" wrapText="1"/>
    </xf>
    <xf numFmtId="14" fontId="30" fillId="6" borderId="14" xfId="5" applyNumberFormat="1" applyFont="1" applyFill="1" applyBorder="1" applyAlignment="1">
      <alignment horizontal="center" vertical="center" wrapText="1"/>
    </xf>
    <xf numFmtId="14" fontId="30" fillId="6" borderId="15" xfId="5" applyNumberFormat="1" applyFont="1" applyFill="1" applyBorder="1" applyAlignment="1">
      <alignment horizontal="center" vertical="center" wrapText="1"/>
    </xf>
    <xf numFmtId="0" fontId="30" fillId="6" borderId="14" xfId="5" applyFont="1" applyFill="1" applyBorder="1" applyAlignment="1">
      <alignment horizontal="center" vertical="center" wrapText="1"/>
    </xf>
    <xf numFmtId="0" fontId="30" fillId="6" borderId="15" xfId="5" applyFont="1" applyFill="1" applyBorder="1" applyAlignment="1">
      <alignment horizontal="center" vertical="center" wrapText="1"/>
    </xf>
    <xf numFmtId="0" fontId="30" fillId="0" borderId="14" xfId="5" applyFont="1" applyBorder="1" applyAlignment="1">
      <alignment horizontal="justify" vertical="center" wrapText="1"/>
    </xf>
    <xf numFmtId="0" fontId="30" fillId="0" borderId="11" xfId="5" applyFont="1" applyBorder="1" applyAlignment="1">
      <alignment horizontal="justify" vertical="center" wrapText="1"/>
    </xf>
    <xf numFmtId="0" fontId="35" fillId="0" borderId="14" xfId="5" applyFont="1" applyBorder="1" applyAlignment="1">
      <alignment horizontal="justify" vertical="center" wrapText="1"/>
    </xf>
    <xf numFmtId="0" fontId="35" fillId="0" borderId="15" xfId="5" applyFont="1" applyBorder="1" applyAlignment="1">
      <alignment horizontal="justify" vertical="center" wrapText="1"/>
    </xf>
    <xf numFmtId="0" fontId="10" fillId="15" borderId="1" xfId="5" applyFont="1" applyFill="1" applyBorder="1" applyAlignment="1">
      <alignment horizontal="center" vertical="center" wrapText="1"/>
    </xf>
    <xf numFmtId="0" fontId="34" fillId="14" borderId="14" xfId="5" applyFont="1" applyFill="1" applyBorder="1" applyAlignment="1">
      <alignment horizontal="center" vertical="center" wrapText="1"/>
    </xf>
    <xf numFmtId="0" fontId="34" fillId="14" borderId="15" xfId="5" applyFont="1" applyFill="1" applyBorder="1" applyAlignment="1">
      <alignment horizontal="center" vertical="center" wrapText="1"/>
    </xf>
    <xf numFmtId="0" fontId="30" fillId="0" borderId="15" xfId="5" applyFont="1" applyBorder="1" applyAlignment="1">
      <alignment horizontal="justify" vertical="center" wrapText="1"/>
    </xf>
    <xf numFmtId="0" fontId="10" fillId="13" borderId="14" xfId="5" applyFont="1" applyFill="1" applyBorder="1" applyAlignment="1">
      <alignment horizontal="center" vertical="center" wrapText="1"/>
    </xf>
    <xf numFmtId="0" fontId="10" fillId="13" borderId="15" xfId="5" applyFont="1" applyFill="1" applyBorder="1" applyAlignment="1">
      <alignment horizontal="center" vertical="center" wrapText="1"/>
    </xf>
    <xf numFmtId="0" fontId="10" fillId="4" borderId="1" xfId="5" applyFont="1" applyFill="1" applyBorder="1" applyAlignment="1">
      <alignment horizontal="center" vertical="center" wrapText="1"/>
    </xf>
    <xf numFmtId="0" fontId="29" fillId="12" borderId="1" xfId="0" applyFont="1" applyFill="1" applyBorder="1" applyAlignment="1">
      <alignment horizontal="center" vertical="center" wrapText="1"/>
    </xf>
    <xf numFmtId="0" fontId="10" fillId="13" borderId="1" xfId="5" applyFont="1" applyFill="1" applyBorder="1" applyAlignment="1">
      <alignment horizontal="center" vertical="center" wrapText="1"/>
    </xf>
    <xf numFmtId="0" fontId="10" fillId="12" borderId="7" xfId="5" applyFont="1" applyFill="1" applyBorder="1" applyAlignment="1">
      <alignment horizontal="center" vertical="center" wrapText="1"/>
    </xf>
    <xf numFmtId="0" fontId="10" fillId="12" borderId="8" xfId="5" applyFont="1" applyFill="1" applyBorder="1" applyAlignment="1">
      <alignment horizontal="center" vertical="center" wrapText="1"/>
    </xf>
    <xf numFmtId="0" fontId="10" fillId="12" borderId="3" xfId="5" applyFont="1" applyFill="1" applyBorder="1" applyAlignment="1">
      <alignment horizontal="center" vertical="center" wrapText="1"/>
    </xf>
    <xf numFmtId="0" fontId="10" fillId="12" borderId="4" xfId="5" applyFont="1" applyFill="1" applyBorder="1" applyAlignment="1">
      <alignment horizontal="center" vertical="center" wrapText="1"/>
    </xf>
    <xf numFmtId="0" fontId="10" fillId="12" borderId="5" xfId="5" applyFont="1" applyFill="1" applyBorder="1" applyAlignment="1">
      <alignment horizontal="center" vertical="center" wrapText="1"/>
    </xf>
    <xf numFmtId="0" fontId="10" fillId="12" borderId="6" xfId="5" applyFont="1" applyFill="1" applyBorder="1" applyAlignment="1">
      <alignment horizontal="center" vertical="center" wrapText="1"/>
    </xf>
    <xf numFmtId="0" fontId="10" fillId="12" borderId="1" xfId="5" applyFont="1" applyFill="1"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0" fillId="0" borderId="27" xfId="0" applyBorder="1" applyAlignment="1">
      <alignment horizontal="center"/>
    </xf>
    <xf numFmtId="0" fontId="0" fillId="0" borderId="1" xfId="0" applyBorder="1" applyAlignment="1">
      <alignment horizontal="center"/>
    </xf>
    <xf numFmtId="0" fontId="23"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5" fillId="0" borderId="1" xfId="0" applyFont="1" applyBorder="1" applyAlignment="1">
      <alignment horizontal="right" vertical="center" wrapText="1"/>
    </xf>
    <xf numFmtId="0" fontId="10" fillId="0" borderId="1" xfId="0" applyFont="1" applyBorder="1" applyAlignment="1">
      <alignment horizontal="center" vertical="center" wrapText="1"/>
    </xf>
    <xf numFmtId="0" fontId="26" fillId="0" borderId="27" xfId="0" applyFont="1" applyBorder="1" applyAlignment="1">
      <alignment horizontal="center" vertical="center"/>
    </xf>
    <xf numFmtId="0" fontId="26" fillId="0" borderId="1" xfId="0" applyFont="1" applyBorder="1" applyAlignment="1">
      <alignment horizontal="center" vertical="center"/>
    </xf>
    <xf numFmtId="0" fontId="27" fillId="0" borderId="1" xfId="0" applyFont="1" applyBorder="1" applyAlignment="1">
      <alignment horizontal="center" vertical="center" wrapText="1"/>
    </xf>
    <xf numFmtId="0" fontId="10" fillId="12" borderId="1" xfId="5" applyFont="1" applyFill="1" applyBorder="1" applyAlignment="1">
      <alignment horizontal="center" vertical="center"/>
    </xf>
    <xf numFmtId="0" fontId="10" fillId="12" borderId="14" xfId="5" applyFont="1" applyFill="1" applyBorder="1" applyAlignment="1">
      <alignment horizontal="center" vertical="center" wrapText="1"/>
    </xf>
    <xf numFmtId="0" fontId="10" fillId="12" borderId="15" xfId="5" applyFont="1" applyFill="1" applyBorder="1" applyAlignment="1">
      <alignment horizontal="center" vertical="center" wrapText="1"/>
    </xf>
    <xf numFmtId="0" fontId="10" fillId="12" borderId="11" xfId="5" applyFont="1" applyFill="1" applyBorder="1" applyAlignment="1">
      <alignment horizontal="center" vertical="center" wrapText="1"/>
    </xf>
    <xf numFmtId="0" fontId="27" fillId="12" borderId="1" xfId="5" applyFont="1" applyFill="1" applyBorder="1" applyAlignment="1">
      <alignment vertical="center"/>
    </xf>
    <xf numFmtId="0" fontId="28" fillId="11" borderId="1" xfId="5" applyFont="1" applyFill="1" applyBorder="1" applyAlignment="1">
      <alignment horizontal="center" vertical="center" wrapText="1"/>
    </xf>
    <xf numFmtId="0" fontId="10" fillId="12" borderId="12" xfId="5" applyFont="1" applyFill="1" applyBorder="1" applyAlignment="1">
      <alignment horizontal="center" vertical="center" wrapText="1"/>
    </xf>
    <xf numFmtId="0" fontId="10" fillId="12" borderId="10" xfId="5" applyFont="1" applyFill="1" applyBorder="1" applyAlignment="1">
      <alignment horizontal="center" vertical="center" wrapText="1"/>
    </xf>
    <xf numFmtId="0" fontId="27" fillId="12" borderId="1" xfId="5" applyFont="1" applyFill="1" applyBorder="1" applyAlignment="1">
      <alignment wrapText="1"/>
    </xf>
    <xf numFmtId="0" fontId="10" fillId="12" borderId="1" xfId="0" applyFont="1" applyFill="1" applyBorder="1" applyAlignment="1">
      <alignment horizontal="center" vertical="center" wrapText="1"/>
    </xf>
    <xf numFmtId="0" fontId="10" fillId="12" borderId="3" xfId="5" applyFont="1" applyFill="1" applyBorder="1" applyAlignment="1">
      <alignment horizontal="center" vertical="center"/>
    </xf>
    <xf numFmtId="0" fontId="10" fillId="12" borderId="12" xfId="5" applyFont="1" applyFill="1" applyBorder="1" applyAlignment="1">
      <alignment horizontal="center" vertical="center"/>
    </xf>
    <xf numFmtId="0" fontId="10" fillId="12" borderId="4" xfId="5" applyFont="1" applyFill="1" applyBorder="1" applyAlignment="1">
      <alignment horizontal="center" vertical="center"/>
    </xf>
    <xf numFmtId="0" fontId="10" fillId="12" borderId="5" xfId="5" applyFont="1" applyFill="1" applyBorder="1" applyAlignment="1">
      <alignment horizontal="center" vertical="center"/>
    </xf>
    <xf numFmtId="0" fontId="10" fillId="12" borderId="10" xfId="5" applyFont="1" applyFill="1" applyBorder="1" applyAlignment="1">
      <alignment horizontal="center" vertical="center"/>
    </xf>
    <xf numFmtId="0" fontId="10" fillId="12" borderId="6" xfId="5" applyFont="1" applyFill="1" applyBorder="1" applyAlignment="1">
      <alignment horizontal="center" vertical="center"/>
    </xf>
  </cellXfs>
  <cellStyles count="9">
    <cellStyle name="Millares" xfId="1" builtinId="3"/>
    <cellStyle name="Moneda" xfId="2" builtinId="4"/>
    <cellStyle name="Normal" xfId="0" builtinId="0"/>
    <cellStyle name="Normal 2 2" xfId="5"/>
    <cellStyle name="Normal 5" xfId="6"/>
    <cellStyle name="Normal_Mapa de riesgo general (1)" xfId="7"/>
    <cellStyle name="Porcentaje" xfId="3" builtinId="5"/>
    <cellStyle name="Porcentaje 2" xfId="4"/>
    <cellStyle name="Porcentaje 4" xfId="8"/>
  </cellStyles>
  <dxfs count="250">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5" Type="http://schemas.microsoft.com/office/2017/10/relationships/person" Target="persons/person.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232682</xdr:colOff>
      <xdr:row>0</xdr:row>
      <xdr:rowOff>0</xdr:rowOff>
    </xdr:from>
    <xdr:to>
      <xdr:col>0</xdr:col>
      <xdr:colOff>1194707</xdr:colOff>
      <xdr:row>3</xdr:row>
      <xdr:rowOff>171450</xdr:rowOff>
    </xdr:to>
    <xdr:pic>
      <xdr:nvPicPr>
        <xdr:cNvPr id="2" name="2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682" y="0"/>
          <a:ext cx="962025" cy="906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503465</xdr:colOff>
      <xdr:row>8</xdr:row>
      <xdr:rowOff>68036</xdr:rowOff>
    </xdr:from>
    <xdr:to>
      <xdr:col>25</xdr:col>
      <xdr:colOff>104343</xdr:colOff>
      <xdr:row>25</xdr:row>
      <xdr:rowOff>154810</xdr:rowOff>
    </xdr:to>
    <xdr:pic>
      <xdr:nvPicPr>
        <xdr:cNvPr id="5" name="Imagen 4"/>
        <xdr:cNvPicPr>
          <a:picLocks noChangeAspect="1"/>
        </xdr:cNvPicPr>
      </xdr:nvPicPr>
      <xdr:blipFill>
        <a:blip xmlns:r="http://schemas.openxmlformats.org/officeDocument/2006/relationships" r:embed="rId1"/>
        <a:stretch>
          <a:fillRect/>
        </a:stretch>
      </xdr:blipFill>
      <xdr:spPr>
        <a:xfrm>
          <a:off x="20342679" y="2939143"/>
          <a:ext cx="6649378" cy="75162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1401536</xdr:colOff>
      <xdr:row>0</xdr:row>
      <xdr:rowOff>54429</xdr:rowOff>
    </xdr:from>
    <xdr:to>
      <xdr:col>2</xdr:col>
      <xdr:colOff>952501</xdr:colOff>
      <xdr:row>2</xdr:row>
      <xdr:rowOff>183092</xdr:rowOff>
    </xdr:to>
    <xdr:pic>
      <xdr:nvPicPr>
        <xdr:cNvPr id="2" name="2 Image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1536" y="54429"/>
          <a:ext cx="1008290" cy="862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CC-Usuario2/Desktop/Documentos%20OCI/2021/PAAC/Plan%20Anticorrupcion%202021%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men.rubio/AppData/Local/Microsoft/Windows/INetCache/Content.Outlook/NTP19OHY/Mapa%20riesgo%20anticorrupcion%20DIGER%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Gráfico2"/>
      <sheetName val="Gráfico2 (2)"/>
      <sheetName val="Gráfico2 (3)"/>
      <sheetName val="Gráfico2 (4)"/>
      <sheetName val="Gráfico2 (5)"/>
      <sheetName val="PAAC 2021"/>
      <sheetName val="evaluacion_1_trim"/>
      <sheetName val="evaluacion_2_trim"/>
      <sheetName val="evaluacion_3_trim"/>
      <sheetName val="evaluacion_4_trim"/>
      <sheetName val="Hoja1"/>
      <sheetName val="Plan Antitrámites"/>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CORRUPCIÓN 2019"/>
      <sheetName val="MAPA RIESGOS CORRUPCIÓN 2020"/>
      <sheetName val="VALORACIÓN IMPACTO PROBABIL"/>
      <sheetName val="VALORACION CONTROLES"/>
      <sheetName val="MATRIZ RIESGOS CORRUPCION"/>
      <sheetName val="VALORACIÓN IMPACTO PROBA CORRUP"/>
      <sheetName val="VALORAC CONTROLES CORRUP"/>
      <sheetName val="MAPA DE RIESGOS CORRUPCION"/>
      <sheetName val="lista elegible"/>
      <sheetName val="MATRIZ RIESGOS"/>
      <sheetName val="Hoja1"/>
      <sheetName val="Hoja2"/>
    </sheetNames>
    <sheetDataSet>
      <sheetData sheetId="0"/>
      <sheetData sheetId="1"/>
      <sheetData sheetId="2"/>
      <sheetData sheetId="3">
        <row r="9">
          <cell r="L9">
            <v>85</v>
          </cell>
        </row>
        <row r="13">
          <cell r="L13">
            <v>85</v>
          </cell>
        </row>
        <row r="22">
          <cell r="L22">
            <v>80</v>
          </cell>
          <cell r="O22">
            <v>0</v>
          </cell>
        </row>
        <row r="24">
          <cell r="L24">
            <v>80</v>
          </cell>
          <cell r="O24">
            <v>0</v>
          </cell>
        </row>
        <row r="65">
          <cell r="L65">
            <v>85</v>
          </cell>
          <cell r="O65">
            <v>1</v>
          </cell>
        </row>
        <row r="67">
          <cell r="L67">
            <v>100</v>
          </cell>
        </row>
        <row r="69">
          <cell r="L69">
            <v>85</v>
          </cell>
        </row>
        <row r="77">
          <cell r="L77">
            <v>100</v>
          </cell>
          <cell r="O77">
            <v>1</v>
          </cell>
        </row>
        <row r="92">
          <cell r="L92">
            <v>100</v>
          </cell>
          <cell r="O92">
            <v>2</v>
          </cell>
        </row>
        <row r="93">
          <cell r="O93">
            <v>0</v>
          </cell>
        </row>
        <row r="94">
          <cell r="L94">
            <v>100</v>
          </cell>
        </row>
        <row r="107">
          <cell r="L107">
            <v>100</v>
          </cell>
          <cell r="O107">
            <v>2</v>
          </cell>
        </row>
        <row r="122">
          <cell r="L122">
            <v>100</v>
          </cell>
          <cell r="O122">
            <v>2</v>
          </cell>
        </row>
        <row r="124">
          <cell r="L124">
            <v>100</v>
          </cell>
        </row>
        <row r="137">
          <cell r="L137">
            <v>95</v>
          </cell>
          <cell r="O137">
            <v>1</v>
          </cell>
        </row>
        <row r="152">
          <cell r="L152">
            <v>85</v>
          </cell>
          <cell r="O152">
            <v>1</v>
          </cell>
        </row>
        <row r="154">
          <cell r="L154">
            <v>85</v>
          </cell>
        </row>
        <row r="156">
          <cell r="L156">
            <v>100</v>
          </cell>
        </row>
        <row r="167">
          <cell r="L167">
            <v>100</v>
          </cell>
          <cell r="O167">
            <v>1</v>
          </cell>
        </row>
        <row r="169">
          <cell r="L169">
            <v>85</v>
          </cell>
        </row>
        <row r="171">
          <cell r="L171">
            <v>100</v>
          </cell>
        </row>
        <row r="182">
          <cell r="L182">
            <v>85</v>
          </cell>
          <cell r="O182">
            <v>1</v>
          </cell>
        </row>
        <row r="184">
          <cell r="L184">
            <v>85</v>
          </cell>
        </row>
        <row r="193">
          <cell r="L193">
            <v>100</v>
          </cell>
          <cell r="O193">
            <v>1</v>
          </cell>
        </row>
        <row r="195">
          <cell r="L195">
            <v>95</v>
          </cell>
        </row>
        <row r="197">
          <cell r="L197">
            <v>100</v>
          </cell>
        </row>
        <row r="208">
          <cell r="N208">
            <v>100</v>
          </cell>
          <cell r="O208">
            <v>1</v>
          </cell>
        </row>
        <row r="210">
          <cell r="N210">
            <v>50</v>
          </cell>
          <cell r="O210">
            <v>0</v>
          </cell>
        </row>
        <row r="212">
          <cell r="N212">
            <v>100</v>
          </cell>
          <cell r="O212">
            <v>0</v>
          </cell>
        </row>
        <row r="223">
          <cell r="L223">
            <v>100</v>
          </cell>
          <cell r="O223">
            <v>2</v>
          </cell>
        </row>
        <row r="225">
          <cell r="L225">
            <v>100</v>
          </cell>
        </row>
        <row r="238">
          <cell r="L238">
            <v>100</v>
          </cell>
          <cell r="O238">
            <v>2</v>
          </cell>
        </row>
        <row r="240">
          <cell r="L240">
            <v>100</v>
          </cell>
        </row>
        <row r="253">
          <cell r="L253">
            <v>100</v>
          </cell>
          <cell r="O253">
            <v>2</v>
          </cell>
        </row>
        <row r="255">
          <cell r="L255">
            <v>100</v>
          </cell>
        </row>
        <row r="257">
          <cell r="L257">
            <v>100</v>
          </cell>
        </row>
        <row r="259">
          <cell r="L259">
            <v>100</v>
          </cell>
        </row>
        <row r="268">
          <cell r="L268">
            <v>100</v>
          </cell>
          <cell r="O268">
            <v>2</v>
          </cell>
        </row>
        <row r="270">
          <cell r="L270">
            <v>100</v>
          </cell>
          <cell r="O270">
            <v>0</v>
          </cell>
        </row>
        <row r="272">
          <cell r="L272">
            <v>100</v>
          </cell>
          <cell r="O272">
            <v>0</v>
          </cell>
        </row>
        <row r="283">
          <cell r="L283">
            <v>100</v>
          </cell>
          <cell r="O283">
            <v>2</v>
          </cell>
        </row>
        <row r="298">
          <cell r="L298">
            <v>95</v>
          </cell>
          <cell r="O298">
            <v>1</v>
          </cell>
        </row>
        <row r="300">
          <cell r="L300">
            <v>100</v>
          </cell>
        </row>
        <row r="302">
          <cell r="L302">
            <v>100</v>
          </cell>
        </row>
        <row r="313">
          <cell r="L313">
            <v>95</v>
          </cell>
          <cell r="O313">
            <v>1</v>
          </cell>
        </row>
        <row r="315">
          <cell r="L315">
            <v>85</v>
          </cell>
        </row>
        <row r="328">
          <cell r="O328">
            <v>2</v>
          </cell>
        </row>
        <row r="330">
          <cell r="O330">
            <v>2</v>
          </cell>
        </row>
        <row r="332">
          <cell r="O332">
            <v>2</v>
          </cell>
          <cell r="P332">
            <v>2</v>
          </cell>
          <cell r="Q332">
            <v>0</v>
          </cell>
        </row>
        <row r="334">
          <cell r="L334">
            <v>30</v>
          </cell>
          <cell r="O334">
            <v>0</v>
          </cell>
        </row>
        <row r="336">
          <cell r="O336">
            <v>0</v>
          </cell>
          <cell r="P336">
            <v>4</v>
          </cell>
          <cell r="Q336">
            <v>2</v>
          </cell>
        </row>
        <row r="340">
          <cell r="O340" t="str">
            <v>Casillas a desplazar</v>
          </cell>
          <cell r="P340" t="str">
            <v>Riesgo Residual</v>
          </cell>
          <cell r="Q340">
            <v>0</v>
          </cell>
        </row>
        <row r="342">
          <cell r="L342">
            <v>0</v>
          </cell>
          <cell r="O342">
            <v>0</v>
          </cell>
        </row>
        <row r="344">
          <cell r="O344">
            <v>0</v>
          </cell>
          <cell r="P344">
            <v>0</v>
          </cell>
          <cell r="Q344">
            <v>0</v>
          </cell>
        </row>
        <row r="346">
          <cell r="L346">
            <v>0</v>
          </cell>
          <cell r="O346">
            <v>0</v>
          </cell>
        </row>
        <row r="348">
          <cell r="O348">
            <v>0</v>
          </cell>
          <cell r="P348">
            <v>0</v>
          </cell>
          <cell r="Q348">
            <v>0</v>
          </cell>
        </row>
        <row r="350">
          <cell r="L350">
            <v>0</v>
          </cell>
          <cell r="O350">
            <v>0</v>
          </cell>
        </row>
        <row r="568">
          <cell r="L568">
            <v>100</v>
          </cell>
          <cell r="O568">
            <v>2</v>
          </cell>
        </row>
        <row r="570">
          <cell r="L570">
            <v>100</v>
          </cell>
          <cell r="O570">
            <v>0</v>
          </cell>
        </row>
        <row r="572">
          <cell r="L572">
            <v>100</v>
          </cell>
          <cell r="O572">
            <v>0</v>
          </cell>
        </row>
        <row r="574">
          <cell r="L574">
            <v>100</v>
          </cell>
          <cell r="O574">
            <v>0</v>
          </cell>
        </row>
        <row r="583">
          <cell r="L583">
            <v>35</v>
          </cell>
          <cell r="O583">
            <v>0</v>
          </cell>
        </row>
        <row r="585">
          <cell r="L585">
            <v>55</v>
          </cell>
          <cell r="O585">
            <v>1</v>
          </cell>
        </row>
        <row r="587">
          <cell r="L587">
            <v>70</v>
          </cell>
          <cell r="O587">
            <v>1</v>
          </cell>
        </row>
        <row r="589">
          <cell r="L589">
            <v>100</v>
          </cell>
          <cell r="O589">
            <v>2</v>
          </cell>
        </row>
        <row r="591">
          <cell r="P591">
            <v>2</v>
          </cell>
          <cell r="Q591">
            <v>3</v>
          </cell>
        </row>
        <row r="598">
          <cell r="L598">
            <v>35</v>
          </cell>
          <cell r="O598">
            <v>0</v>
          </cell>
        </row>
        <row r="600">
          <cell r="L600">
            <v>55</v>
          </cell>
          <cell r="O600">
            <v>1</v>
          </cell>
        </row>
        <row r="602">
          <cell r="L602">
            <v>70</v>
          </cell>
          <cell r="O602">
            <v>1</v>
          </cell>
        </row>
        <row r="604">
          <cell r="L604">
            <v>100</v>
          </cell>
          <cell r="O604">
            <v>2</v>
          </cell>
        </row>
        <row r="606">
          <cell r="P606">
            <v>2</v>
          </cell>
          <cell r="Q606">
            <v>3</v>
          </cell>
        </row>
        <row r="613">
          <cell r="L613">
            <v>35</v>
          </cell>
          <cell r="O613">
            <v>0</v>
          </cell>
        </row>
        <row r="615">
          <cell r="L615">
            <v>55</v>
          </cell>
          <cell r="O615">
            <v>1</v>
          </cell>
        </row>
        <row r="617">
          <cell r="L617">
            <v>70</v>
          </cell>
          <cell r="O617">
            <v>1</v>
          </cell>
        </row>
        <row r="619">
          <cell r="L619">
            <v>100</v>
          </cell>
          <cell r="O619">
            <v>2</v>
          </cell>
        </row>
        <row r="621">
          <cell r="P621">
            <v>2</v>
          </cell>
          <cell r="Q621">
            <v>3</v>
          </cell>
        </row>
        <row r="627">
          <cell r="L627">
            <v>0</v>
          </cell>
        </row>
        <row r="628">
          <cell r="L628">
            <v>35</v>
          </cell>
          <cell r="O628">
            <v>0</v>
          </cell>
        </row>
        <row r="630">
          <cell r="L630">
            <v>55</v>
          </cell>
          <cell r="O630">
            <v>1</v>
          </cell>
        </row>
        <row r="631">
          <cell r="L631">
            <v>0</v>
          </cell>
        </row>
        <row r="632">
          <cell r="L632">
            <v>70</v>
          </cell>
          <cell r="O632">
            <v>1</v>
          </cell>
        </row>
        <row r="634">
          <cell r="L634">
            <v>100</v>
          </cell>
          <cell r="O634">
            <v>2</v>
          </cell>
        </row>
        <row r="636">
          <cell r="P636">
            <v>2</v>
          </cell>
          <cell r="Q636">
            <v>3</v>
          </cell>
        </row>
        <row r="643">
          <cell r="L643">
            <v>35</v>
          </cell>
          <cell r="O643">
            <v>0</v>
          </cell>
        </row>
        <row r="645">
          <cell r="L645">
            <v>55</v>
          </cell>
          <cell r="O645">
            <v>1</v>
          </cell>
        </row>
        <row r="647">
          <cell r="L647">
            <v>70</v>
          </cell>
          <cell r="O647">
            <v>1</v>
          </cell>
        </row>
        <row r="649">
          <cell r="L649">
            <v>100</v>
          </cell>
          <cell r="O649">
            <v>2</v>
          </cell>
        </row>
      </sheetData>
      <sheetData sheetId="4"/>
      <sheetData sheetId="5"/>
      <sheetData sheetId="6"/>
      <sheetData sheetId="7"/>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person displayName="carlos alape" id="{208B15DD-DEE6-4F45-B1A0-E8307D5C3821}" userId="98533690eaf5d7d0"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B22" dT="2021-09-02T19:45:54.55" personId="{208B15DD-DEE6-4F45-B1A0-E8307D5C3821}" id="{6E50A03A-7E83-4955-95E4-5277FA19230E}">
    <text>ahondar con Dago o Patricia</text>
  </threadedComment>
  <threadedComment ref="AB24" dT="2021-09-02T19:51:55.06" personId="{208B15DD-DEE6-4F45-B1A0-E8307D5C3821}" id="{53AADFBA-ACC5-4F5B-B3B9-CAEDC0F5C34A}">
    <text>ahondar con accion social</text>
  </threadedComment>
  <threadedComment ref="AB66" dT="2021-09-03T19:33:01.69" personId="{208B15DD-DEE6-4F45-B1A0-E8307D5C3821}" id="{2F48C257-5862-4867-AED0-F77FC69638CB}">
    <text>Preguntar si julio y agosto se realizaron.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AG90"/>
  <sheetViews>
    <sheetView showGridLines="0" tabSelected="1" zoomScale="70" zoomScaleNormal="70" workbookViewId="0">
      <selection sqref="A1:A4"/>
    </sheetView>
  </sheetViews>
  <sheetFormatPr baseColWidth="10" defaultRowHeight="12.75" outlineLevelRow="1" outlineLevelCol="1"/>
  <cols>
    <col min="1" max="1" width="23.7109375" style="4" customWidth="1"/>
    <col min="2" max="2" width="20.28515625" style="4" customWidth="1"/>
    <col min="3" max="3" width="14.140625" style="4" customWidth="1"/>
    <col min="4" max="4" width="34.140625" style="78" customWidth="1"/>
    <col min="5" max="5" width="23" style="4" customWidth="1"/>
    <col min="6" max="6" width="15.42578125" style="87" bestFit="1" customWidth="1"/>
    <col min="7" max="7" width="11.5703125" style="4" bestFit="1" customWidth="1"/>
    <col min="8" max="8" width="12" style="4" bestFit="1" customWidth="1"/>
    <col min="9" max="9" width="12" style="4" customWidth="1"/>
    <col min="10" max="10" width="12.5703125" style="4" bestFit="1" customWidth="1"/>
    <col min="11" max="11" width="16.5703125" style="101" customWidth="1"/>
    <col min="12" max="12" width="15.7109375" style="101" customWidth="1"/>
    <col min="13" max="13" width="18" style="33" hidden="1" customWidth="1" outlineLevel="1"/>
    <col min="14" max="14" width="16" style="33" hidden="1" customWidth="1" outlineLevel="1"/>
    <col min="15" max="15" width="19.5703125" style="33" hidden="1" customWidth="1" outlineLevel="1"/>
    <col min="16" max="16" width="18.140625" style="33" hidden="1" customWidth="1" outlineLevel="1"/>
    <col min="17" max="17" width="23" style="33" hidden="1" customWidth="1" outlineLevel="1"/>
    <col min="18" max="18" width="20.140625" style="33" customWidth="1" collapsed="1"/>
    <col min="19" max="19" width="22.5703125" style="33" hidden="1" customWidth="1" outlineLevel="1"/>
    <col min="20" max="21" width="14.42578125" style="33" hidden="1" customWidth="1" outlineLevel="1"/>
    <col min="22" max="22" width="40" style="33" hidden="1" customWidth="1" outlineLevel="1"/>
    <col min="23" max="23" width="28.42578125" style="33" bestFit="1" customWidth="1" collapsed="1"/>
    <col min="24" max="24" width="29.140625" style="33" customWidth="1" outlineLevel="1"/>
    <col min="25" max="25" width="15.42578125" style="33" customWidth="1" outlineLevel="1"/>
    <col min="26" max="26" width="19.42578125" style="33" customWidth="1" outlineLevel="1"/>
    <col min="27" max="27" width="45.42578125" style="33" customWidth="1" outlineLevel="1"/>
    <col min="28" max="28" width="28.42578125" style="33" bestFit="1" customWidth="1"/>
    <col min="29" max="29" width="34" style="33" hidden="1" customWidth="1" outlineLevel="1"/>
    <col min="30" max="30" width="16.140625" style="33" hidden="1" customWidth="1" outlineLevel="1"/>
    <col min="31" max="31" width="19.42578125" style="33" hidden="1" customWidth="1" outlineLevel="1"/>
    <col min="32" max="32" width="11" style="33" hidden="1" customWidth="1" outlineLevel="1"/>
    <col min="33" max="33" width="11.42578125" style="33" collapsed="1"/>
    <col min="34" max="242" width="11.42578125" style="33"/>
    <col min="243" max="243" width="23.7109375" style="33" customWidth="1"/>
    <col min="244" max="244" width="20.28515625" style="33" customWidth="1"/>
    <col min="245" max="245" width="14.140625" style="33" customWidth="1"/>
    <col min="246" max="246" width="34.140625" style="33" customWidth="1"/>
    <col min="247" max="247" width="23" style="33" customWidth="1"/>
    <col min="248" max="248" width="15.42578125" style="33" bestFit="1" customWidth="1"/>
    <col min="249" max="249" width="11.5703125" style="33" bestFit="1" customWidth="1"/>
    <col min="250" max="250" width="12" style="33" bestFit="1" customWidth="1"/>
    <col min="251" max="251" width="12" style="33" customWidth="1"/>
    <col min="252" max="252" width="12.5703125" style="33" bestFit="1" customWidth="1"/>
    <col min="253" max="253" width="16.5703125" style="33" customWidth="1"/>
    <col min="254" max="254" width="15.7109375" style="33" customWidth="1"/>
    <col min="255" max="255" width="18" style="33" customWidth="1"/>
    <col min="256" max="256" width="16" style="33" customWidth="1"/>
    <col min="257" max="257" width="19.5703125" style="33" customWidth="1"/>
    <col min="258" max="258" width="18.140625" style="33" customWidth="1"/>
    <col min="259" max="259" width="23" style="33" customWidth="1"/>
    <col min="260" max="498" width="11.42578125" style="33"/>
    <col min="499" max="499" width="23.7109375" style="33" customWidth="1"/>
    <col min="500" max="500" width="20.28515625" style="33" customWidth="1"/>
    <col min="501" max="501" width="14.140625" style="33" customWidth="1"/>
    <col min="502" max="502" width="34.140625" style="33" customWidth="1"/>
    <col min="503" max="503" width="23" style="33" customWidth="1"/>
    <col min="504" max="504" width="15.42578125" style="33" bestFit="1" customWidth="1"/>
    <col min="505" max="505" width="11.5703125" style="33" bestFit="1" customWidth="1"/>
    <col min="506" max="506" width="12" style="33" bestFit="1" customWidth="1"/>
    <col min="507" max="507" width="12" style="33" customWidth="1"/>
    <col min="508" max="508" width="12.5703125" style="33" bestFit="1" customWidth="1"/>
    <col min="509" max="509" width="16.5703125" style="33" customWidth="1"/>
    <col min="510" max="510" width="15.7109375" style="33" customWidth="1"/>
    <col min="511" max="511" width="18" style="33" customWidth="1"/>
    <col min="512" max="512" width="16" style="33" customWidth="1"/>
    <col min="513" max="513" width="19.5703125" style="33" customWidth="1"/>
    <col min="514" max="514" width="18.140625" style="33" customWidth="1"/>
    <col min="515" max="515" width="23" style="33" customWidth="1"/>
    <col min="516" max="754" width="11.42578125" style="33"/>
    <col min="755" max="755" width="23.7109375" style="33" customWidth="1"/>
    <col min="756" max="756" width="20.28515625" style="33" customWidth="1"/>
    <col min="757" max="757" width="14.140625" style="33" customWidth="1"/>
    <col min="758" max="758" width="34.140625" style="33" customWidth="1"/>
    <col min="759" max="759" width="23" style="33" customWidth="1"/>
    <col min="760" max="760" width="15.42578125" style="33" bestFit="1" customWidth="1"/>
    <col min="761" max="761" width="11.5703125" style="33" bestFit="1" customWidth="1"/>
    <col min="762" max="762" width="12" style="33" bestFit="1" customWidth="1"/>
    <col min="763" max="763" width="12" style="33" customWidth="1"/>
    <col min="764" max="764" width="12.5703125" style="33" bestFit="1" customWidth="1"/>
    <col min="765" max="765" width="16.5703125" style="33" customWidth="1"/>
    <col min="766" max="766" width="15.7109375" style="33" customWidth="1"/>
    <col min="767" max="767" width="18" style="33" customWidth="1"/>
    <col min="768" max="768" width="16" style="33" customWidth="1"/>
    <col min="769" max="769" width="19.5703125" style="33" customWidth="1"/>
    <col min="770" max="770" width="18.140625" style="33" customWidth="1"/>
    <col min="771" max="771" width="23" style="33" customWidth="1"/>
    <col min="772" max="1010" width="11.42578125" style="33"/>
    <col min="1011" max="1011" width="23.7109375" style="33" customWidth="1"/>
    <col min="1012" max="1012" width="20.28515625" style="33" customWidth="1"/>
    <col min="1013" max="1013" width="14.140625" style="33" customWidth="1"/>
    <col min="1014" max="1014" width="34.140625" style="33" customWidth="1"/>
    <col min="1015" max="1015" width="23" style="33" customWidth="1"/>
    <col min="1016" max="1016" width="15.42578125" style="33" bestFit="1" customWidth="1"/>
    <col min="1017" max="1017" width="11.5703125" style="33" bestFit="1" customWidth="1"/>
    <col min="1018" max="1018" width="12" style="33" bestFit="1" customWidth="1"/>
    <col min="1019" max="1019" width="12" style="33" customWidth="1"/>
    <col min="1020" max="1020" width="12.5703125" style="33" bestFit="1" customWidth="1"/>
    <col min="1021" max="1021" width="16.5703125" style="33" customWidth="1"/>
    <col min="1022" max="1022" width="15.7109375" style="33" customWidth="1"/>
    <col min="1023" max="1023" width="18" style="33" customWidth="1"/>
    <col min="1024" max="1024" width="16" style="33" customWidth="1"/>
    <col min="1025" max="1025" width="19.5703125" style="33" customWidth="1"/>
    <col min="1026" max="1026" width="18.140625" style="33" customWidth="1"/>
    <col min="1027" max="1027" width="23" style="33" customWidth="1"/>
    <col min="1028" max="1266" width="11.42578125" style="33"/>
    <col min="1267" max="1267" width="23.7109375" style="33" customWidth="1"/>
    <col min="1268" max="1268" width="20.28515625" style="33" customWidth="1"/>
    <col min="1269" max="1269" width="14.140625" style="33" customWidth="1"/>
    <col min="1270" max="1270" width="34.140625" style="33" customWidth="1"/>
    <col min="1271" max="1271" width="23" style="33" customWidth="1"/>
    <col min="1272" max="1272" width="15.42578125" style="33" bestFit="1" customWidth="1"/>
    <col min="1273" max="1273" width="11.5703125" style="33" bestFit="1" customWidth="1"/>
    <col min="1274" max="1274" width="12" style="33" bestFit="1" customWidth="1"/>
    <col min="1275" max="1275" width="12" style="33" customWidth="1"/>
    <col min="1276" max="1276" width="12.5703125" style="33" bestFit="1" customWidth="1"/>
    <col min="1277" max="1277" width="16.5703125" style="33" customWidth="1"/>
    <col min="1278" max="1278" width="15.7109375" style="33" customWidth="1"/>
    <col min="1279" max="1279" width="18" style="33" customWidth="1"/>
    <col min="1280" max="1280" width="16" style="33" customWidth="1"/>
    <col min="1281" max="1281" width="19.5703125" style="33" customWidth="1"/>
    <col min="1282" max="1282" width="18.140625" style="33" customWidth="1"/>
    <col min="1283" max="1283" width="23" style="33" customWidth="1"/>
    <col min="1284" max="1522" width="11.42578125" style="33"/>
    <col min="1523" max="1523" width="23.7109375" style="33" customWidth="1"/>
    <col min="1524" max="1524" width="20.28515625" style="33" customWidth="1"/>
    <col min="1525" max="1525" width="14.140625" style="33" customWidth="1"/>
    <col min="1526" max="1526" width="34.140625" style="33" customWidth="1"/>
    <col min="1527" max="1527" width="23" style="33" customWidth="1"/>
    <col min="1528" max="1528" width="15.42578125" style="33" bestFit="1" customWidth="1"/>
    <col min="1529" max="1529" width="11.5703125" style="33" bestFit="1" customWidth="1"/>
    <col min="1530" max="1530" width="12" style="33" bestFit="1" customWidth="1"/>
    <col min="1531" max="1531" width="12" style="33" customWidth="1"/>
    <col min="1532" max="1532" width="12.5703125" style="33" bestFit="1" customWidth="1"/>
    <col min="1533" max="1533" width="16.5703125" style="33" customWidth="1"/>
    <col min="1534" max="1534" width="15.7109375" style="33" customWidth="1"/>
    <col min="1535" max="1535" width="18" style="33" customWidth="1"/>
    <col min="1536" max="1536" width="16" style="33" customWidth="1"/>
    <col min="1537" max="1537" width="19.5703125" style="33" customWidth="1"/>
    <col min="1538" max="1538" width="18.140625" style="33" customWidth="1"/>
    <col min="1539" max="1539" width="23" style="33" customWidth="1"/>
    <col min="1540" max="1778" width="11.42578125" style="33"/>
    <col min="1779" max="1779" width="23.7109375" style="33" customWidth="1"/>
    <col min="1780" max="1780" width="20.28515625" style="33" customWidth="1"/>
    <col min="1781" max="1781" width="14.140625" style="33" customWidth="1"/>
    <col min="1782" max="1782" width="34.140625" style="33" customWidth="1"/>
    <col min="1783" max="1783" width="23" style="33" customWidth="1"/>
    <col min="1784" max="1784" width="15.42578125" style="33" bestFit="1" customWidth="1"/>
    <col min="1785" max="1785" width="11.5703125" style="33" bestFit="1" customWidth="1"/>
    <col min="1786" max="1786" width="12" style="33" bestFit="1" customWidth="1"/>
    <col min="1787" max="1787" width="12" style="33" customWidth="1"/>
    <col min="1788" max="1788" width="12.5703125" style="33" bestFit="1" customWidth="1"/>
    <col min="1789" max="1789" width="16.5703125" style="33" customWidth="1"/>
    <col min="1790" max="1790" width="15.7109375" style="33" customWidth="1"/>
    <col min="1791" max="1791" width="18" style="33" customWidth="1"/>
    <col min="1792" max="1792" width="16" style="33" customWidth="1"/>
    <col min="1793" max="1793" width="19.5703125" style="33" customWidth="1"/>
    <col min="1794" max="1794" width="18.140625" style="33" customWidth="1"/>
    <col min="1795" max="1795" width="23" style="33" customWidth="1"/>
    <col min="1796" max="2034" width="11.42578125" style="33"/>
    <col min="2035" max="2035" width="23.7109375" style="33" customWidth="1"/>
    <col min="2036" max="2036" width="20.28515625" style="33" customWidth="1"/>
    <col min="2037" max="2037" width="14.140625" style="33" customWidth="1"/>
    <col min="2038" max="2038" width="34.140625" style="33" customWidth="1"/>
    <col min="2039" max="2039" width="23" style="33" customWidth="1"/>
    <col min="2040" max="2040" width="15.42578125" style="33" bestFit="1" customWidth="1"/>
    <col min="2041" max="2041" width="11.5703125" style="33" bestFit="1" customWidth="1"/>
    <col min="2042" max="2042" width="12" style="33" bestFit="1" customWidth="1"/>
    <col min="2043" max="2043" width="12" style="33" customWidth="1"/>
    <col min="2044" max="2044" width="12.5703125" style="33" bestFit="1" customWidth="1"/>
    <col min="2045" max="2045" width="16.5703125" style="33" customWidth="1"/>
    <col min="2046" max="2046" width="15.7109375" style="33" customWidth="1"/>
    <col min="2047" max="2047" width="18" style="33" customWidth="1"/>
    <col min="2048" max="2048" width="16" style="33" customWidth="1"/>
    <col min="2049" max="2049" width="19.5703125" style="33" customWidth="1"/>
    <col min="2050" max="2050" width="18.140625" style="33" customWidth="1"/>
    <col min="2051" max="2051" width="23" style="33" customWidth="1"/>
    <col min="2052" max="2290" width="11.42578125" style="33"/>
    <col min="2291" max="2291" width="23.7109375" style="33" customWidth="1"/>
    <col min="2292" max="2292" width="20.28515625" style="33" customWidth="1"/>
    <col min="2293" max="2293" width="14.140625" style="33" customWidth="1"/>
    <col min="2294" max="2294" width="34.140625" style="33" customWidth="1"/>
    <col min="2295" max="2295" width="23" style="33" customWidth="1"/>
    <col min="2296" max="2296" width="15.42578125" style="33" bestFit="1" customWidth="1"/>
    <col min="2297" max="2297" width="11.5703125" style="33" bestFit="1" customWidth="1"/>
    <col min="2298" max="2298" width="12" style="33" bestFit="1" customWidth="1"/>
    <col min="2299" max="2299" width="12" style="33" customWidth="1"/>
    <col min="2300" max="2300" width="12.5703125" style="33" bestFit="1" customWidth="1"/>
    <col min="2301" max="2301" width="16.5703125" style="33" customWidth="1"/>
    <col min="2302" max="2302" width="15.7109375" style="33" customWidth="1"/>
    <col min="2303" max="2303" width="18" style="33" customWidth="1"/>
    <col min="2304" max="2304" width="16" style="33" customWidth="1"/>
    <col min="2305" max="2305" width="19.5703125" style="33" customWidth="1"/>
    <col min="2306" max="2306" width="18.140625" style="33" customWidth="1"/>
    <col min="2307" max="2307" width="23" style="33" customWidth="1"/>
    <col min="2308" max="2546" width="11.42578125" style="33"/>
    <col min="2547" max="2547" width="23.7109375" style="33" customWidth="1"/>
    <col min="2548" max="2548" width="20.28515625" style="33" customWidth="1"/>
    <col min="2549" max="2549" width="14.140625" style="33" customWidth="1"/>
    <col min="2550" max="2550" width="34.140625" style="33" customWidth="1"/>
    <col min="2551" max="2551" width="23" style="33" customWidth="1"/>
    <col min="2552" max="2552" width="15.42578125" style="33" bestFit="1" customWidth="1"/>
    <col min="2553" max="2553" width="11.5703125" style="33" bestFit="1" customWidth="1"/>
    <col min="2554" max="2554" width="12" style="33" bestFit="1" customWidth="1"/>
    <col min="2555" max="2555" width="12" style="33" customWidth="1"/>
    <col min="2556" max="2556" width="12.5703125" style="33" bestFit="1" customWidth="1"/>
    <col min="2557" max="2557" width="16.5703125" style="33" customWidth="1"/>
    <col min="2558" max="2558" width="15.7109375" style="33" customWidth="1"/>
    <col min="2559" max="2559" width="18" style="33" customWidth="1"/>
    <col min="2560" max="2560" width="16" style="33" customWidth="1"/>
    <col min="2561" max="2561" width="19.5703125" style="33" customWidth="1"/>
    <col min="2562" max="2562" width="18.140625" style="33" customWidth="1"/>
    <col min="2563" max="2563" width="23" style="33" customWidth="1"/>
    <col min="2564" max="2802" width="11.42578125" style="33"/>
    <col min="2803" max="2803" width="23.7109375" style="33" customWidth="1"/>
    <col min="2804" max="2804" width="20.28515625" style="33" customWidth="1"/>
    <col min="2805" max="2805" width="14.140625" style="33" customWidth="1"/>
    <col min="2806" max="2806" width="34.140625" style="33" customWidth="1"/>
    <col min="2807" max="2807" width="23" style="33" customWidth="1"/>
    <col min="2808" max="2808" width="15.42578125" style="33" bestFit="1" customWidth="1"/>
    <col min="2809" max="2809" width="11.5703125" style="33" bestFit="1" customWidth="1"/>
    <col min="2810" max="2810" width="12" style="33" bestFit="1" customWidth="1"/>
    <col min="2811" max="2811" width="12" style="33" customWidth="1"/>
    <col min="2812" max="2812" width="12.5703125" style="33" bestFit="1" customWidth="1"/>
    <col min="2813" max="2813" width="16.5703125" style="33" customWidth="1"/>
    <col min="2814" max="2814" width="15.7109375" style="33" customWidth="1"/>
    <col min="2815" max="2815" width="18" style="33" customWidth="1"/>
    <col min="2816" max="2816" width="16" style="33" customWidth="1"/>
    <col min="2817" max="2817" width="19.5703125" style="33" customWidth="1"/>
    <col min="2818" max="2818" width="18.140625" style="33" customWidth="1"/>
    <col min="2819" max="2819" width="23" style="33" customWidth="1"/>
    <col min="2820" max="3058" width="11.42578125" style="33"/>
    <col min="3059" max="3059" width="23.7109375" style="33" customWidth="1"/>
    <col min="3060" max="3060" width="20.28515625" style="33" customWidth="1"/>
    <col min="3061" max="3061" width="14.140625" style="33" customWidth="1"/>
    <col min="3062" max="3062" width="34.140625" style="33" customWidth="1"/>
    <col min="3063" max="3063" width="23" style="33" customWidth="1"/>
    <col min="3064" max="3064" width="15.42578125" style="33" bestFit="1" customWidth="1"/>
    <col min="3065" max="3065" width="11.5703125" style="33" bestFit="1" customWidth="1"/>
    <col min="3066" max="3066" width="12" style="33" bestFit="1" customWidth="1"/>
    <col min="3067" max="3067" width="12" style="33" customWidth="1"/>
    <col min="3068" max="3068" width="12.5703125" style="33" bestFit="1" customWidth="1"/>
    <col min="3069" max="3069" width="16.5703125" style="33" customWidth="1"/>
    <col min="3070" max="3070" width="15.7109375" style="33" customWidth="1"/>
    <col min="3071" max="3071" width="18" style="33" customWidth="1"/>
    <col min="3072" max="3072" width="16" style="33" customWidth="1"/>
    <col min="3073" max="3073" width="19.5703125" style="33" customWidth="1"/>
    <col min="3074" max="3074" width="18.140625" style="33" customWidth="1"/>
    <col min="3075" max="3075" width="23" style="33" customWidth="1"/>
    <col min="3076" max="3314" width="11.42578125" style="33"/>
    <col min="3315" max="3315" width="23.7109375" style="33" customWidth="1"/>
    <col min="3316" max="3316" width="20.28515625" style="33" customWidth="1"/>
    <col min="3317" max="3317" width="14.140625" style="33" customWidth="1"/>
    <col min="3318" max="3318" width="34.140625" style="33" customWidth="1"/>
    <col min="3319" max="3319" width="23" style="33" customWidth="1"/>
    <col min="3320" max="3320" width="15.42578125" style="33" bestFit="1" customWidth="1"/>
    <col min="3321" max="3321" width="11.5703125" style="33" bestFit="1" customWidth="1"/>
    <col min="3322" max="3322" width="12" style="33" bestFit="1" customWidth="1"/>
    <col min="3323" max="3323" width="12" style="33" customWidth="1"/>
    <col min="3324" max="3324" width="12.5703125" style="33" bestFit="1" customWidth="1"/>
    <col min="3325" max="3325" width="16.5703125" style="33" customWidth="1"/>
    <col min="3326" max="3326" width="15.7109375" style="33" customWidth="1"/>
    <col min="3327" max="3327" width="18" style="33" customWidth="1"/>
    <col min="3328" max="3328" width="16" style="33" customWidth="1"/>
    <col min="3329" max="3329" width="19.5703125" style="33" customWidth="1"/>
    <col min="3330" max="3330" width="18.140625" style="33" customWidth="1"/>
    <col min="3331" max="3331" width="23" style="33" customWidth="1"/>
    <col min="3332" max="3570" width="11.42578125" style="33"/>
    <col min="3571" max="3571" width="23.7109375" style="33" customWidth="1"/>
    <col min="3572" max="3572" width="20.28515625" style="33" customWidth="1"/>
    <col min="3573" max="3573" width="14.140625" style="33" customWidth="1"/>
    <col min="3574" max="3574" width="34.140625" style="33" customWidth="1"/>
    <col min="3575" max="3575" width="23" style="33" customWidth="1"/>
    <col min="3576" max="3576" width="15.42578125" style="33" bestFit="1" customWidth="1"/>
    <col min="3577" max="3577" width="11.5703125" style="33" bestFit="1" customWidth="1"/>
    <col min="3578" max="3578" width="12" style="33" bestFit="1" customWidth="1"/>
    <col min="3579" max="3579" width="12" style="33" customWidth="1"/>
    <col min="3580" max="3580" width="12.5703125" style="33" bestFit="1" customWidth="1"/>
    <col min="3581" max="3581" width="16.5703125" style="33" customWidth="1"/>
    <col min="3582" max="3582" width="15.7109375" style="33" customWidth="1"/>
    <col min="3583" max="3583" width="18" style="33" customWidth="1"/>
    <col min="3584" max="3584" width="16" style="33" customWidth="1"/>
    <col min="3585" max="3585" width="19.5703125" style="33" customWidth="1"/>
    <col min="3586" max="3586" width="18.140625" style="33" customWidth="1"/>
    <col min="3587" max="3587" width="23" style="33" customWidth="1"/>
    <col min="3588" max="3826" width="11.42578125" style="33"/>
    <col min="3827" max="3827" width="23.7109375" style="33" customWidth="1"/>
    <col min="3828" max="3828" width="20.28515625" style="33" customWidth="1"/>
    <col min="3829" max="3829" width="14.140625" style="33" customWidth="1"/>
    <col min="3830" max="3830" width="34.140625" style="33" customWidth="1"/>
    <col min="3831" max="3831" width="23" style="33" customWidth="1"/>
    <col min="3832" max="3832" width="15.42578125" style="33" bestFit="1" customWidth="1"/>
    <col min="3833" max="3833" width="11.5703125" style="33" bestFit="1" customWidth="1"/>
    <col min="3834" max="3834" width="12" style="33" bestFit="1" customWidth="1"/>
    <col min="3835" max="3835" width="12" style="33" customWidth="1"/>
    <col min="3836" max="3836" width="12.5703125" style="33" bestFit="1" customWidth="1"/>
    <col min="3837" max="3837" width="16.5703125" style="33" customWidth="1"/>
    <col min="3838" max="3838" width="15.7109375" style="33" customWidth="1"/>
    <col min="3839" max="3839" width="18" style="33" customWidth="1"/>
    <col min="3840" max="3840" width="16" style="33" customWidth="1"/>
    <col min="3841" max="3841" width="19.5703125" style="33" customWidth="1"/>
    <col min="3842" max="3842" width="18.140625" style="33" customWidth="1"/>
    <col min="3843" max="3843" width="23" style="33" customWidth="1"/>
    <col min="3844" max="4082" width="11.42578125" style="33"/>
    <col min="4083" max="4083" width="23.7109375" style="33" customWidth="1"/>
    <col min="4084" max="4084" width="20.28515625" style="33" customWidth="1"/>
    <col min="4085" max="4085" width="14.140625" style="33" customWidth="1"/>
    <col min="4086" max="4086" width="34.140625" style="33" customWidth="1"/>
    <col min="4087" max="4087" width="23" style="33" customWidth="1"/>
    <col min="4088" max="4088" width="15.42578125" style="33" bestFit="1" customWidth="1"/>
    <col min="4089" max="4089" width="11.5703125" style="33" bestFit="1" customWidth="1"/>
    <col min="4090" max="4090" width="12" style="33" bestFit="1" customWidth="1"/>
    <col min="4091" max="4091" width="12" style="33" customWidth="1"/>
    <col min="4092" max="4092" width="12.5703125" style="33" bestFit="1" customWidth="1"/>
    <col min="4093" max="4093" width="16.5703125" style="33" customWidth="1"/>
    <col min="4094" max="4094" width="15.7109375" style="33" customWidth="1"/>
    <col min="4095" max="4095" width="18" style="33" customWidth="1"/>
    <col min="4096" max="4096" width="16" style="33" customWidth="1"/>
    <col min="4097" max="4097" width="19.5703125" style="33" customWidth="1"/>
    <col min="4098" max="4098" width="18.140625" style="33" customWidth="1"/>
    <col min="4099" max="4099" width="23" style="33" customWidth="1"/>
    <col min="4100" max="4338" width="11.42578125" style="33"/>
    <col min="4339" max="4339" width="23.7109375" style="33" customWidth="1"/>
    <col min="4340" max="4340" width="20.28515625" style="33" customWidth="1"/>
    <col min="4341" max="4341" width="14.140625" style="33" customWidth="1"/>
    <col min="4342" max="4342" width="34.140625" style="33" customWidth="1"/>
    <col min="4343" max="4343" width="23" style="33" customWidth="1"/>
    <col min="4344" max="4344" width="15.42578125" style="33" bestFit="1" customWidth="1"/>
    <col min="4345" max="4345" width="11.5703125" style="33" bestFit="1" customWidth="1"/>
    <col min="4346" max="4346" width="12" style="33" bestFit="1" customWidth="1"/>
    <col min="4347" max="4347" width="12" style="33" customWidth="1"/>
    <col min="4348" max="4348" width="12.5703125" style="33" bestFit="1" customWidth="1"/>
    <col min="4349" max="4349" width="16.5703125" style="33" customWidth="1"/>
    <col min="4350" max="4350" width="15.7109375" style="33" customWidth="1"/>
    <col min="4351" max="4351" width="18" style="33" customWidth="1"/>
    <col min="4352" max="4352" width="16" style="33" customWidth="1"/>
    <col min="4353" max="4353" width="19.5703125" style="33" customWidth="1"/>
    <col min="4354" max="4354" width="18.140625" style="33" customWidth="1"/>
    <col min="4355" max="4355" width="23" style="33" customWidth="1"/>
    <col min="4356" max="4594" width="11.42578125" style="33"/>
    <col min="4595" max="4595" width="23.7109375" style="33" customWidth="1"/>
    <col min="4596" max="4596" width="20.28515625" style="33" customWidth="1"/>
    <col min="4597" max="4597" width="14.140625" style="33" customWidth="1"/>
    <col min="4598" max="4598" width="34.140625" style="33" customWidth="1"/>
    <col min="4599" max="4599" width="23" style="33" customWidth="1"/>
    <col min="4600" max="4600" width="15.42578125" style="33" bestFit="1" customWidth="1"/>
    <col min="4601" max="4601" width="11.5703125" style="33" bestFit="1" customWidth="1"/>
    <col min="4602" max="4602" width="12" style="33" bestFit="1" customWidth="1"/>
    <col min="4603" max="4603" width="12" style="33" customWidth="1"/>
    <col min="4604" max="4604" width="12.5703125" style="33" bestFit="1" customWidth="1"/>
    <col min="4605" max="4605" width="16.5703125" style="33" customWidth="1"/>
    <col min="4606" max="4606" width="15.7109375" style="33" customWidth="1"/>
    <col min="4607" max="4607" width="18" style="33" customWidth="1"/>
    <col min="4608" max="4608" width="16" style="33" customWidth="1"/>
    <col min="4609" max="4609" width="19.5703125" style="33" customWidth="1"/>
    <col min="4610" max="4610" width="18.140625" style="33" customWidth="1"/>
    <col min="4611" max="4611" width="23" style="33" customWidth="1"/>
    <col min="4612" max="4850" width="11.42578125" style="33"/>
    <col min="4851" max="4851" width="23.7109375" style="33" customWidth="1"/>
    <col min="4852" max="4852" width="20.28515625" style="33" customWidth="1"/>
    <col min="4853" max="4853" width="14.140625" style="33" customWidth="1"/>
    <col min="4854" max="4854" width="34.140625" style="33" customWidth="1"/>
    <col min="4855" max="4855" width="23" style="33" customWidth="1"/>
    <col min="4856" max="4856" width="15.42578125" style="33" bestFit="1" customWidth="1"/>
    <col min="4857" max="4857" width="11.5703125" style="33" bestFit="1" customWidth="1"/>
    <col min="4858" max="4858" width="12" style="33" bestFit="1" customWidth="1"/>
    <col min="4859" max="4859" width="12" style="33" customWidth="1"/>
    <col min="4860" max="4860" width="12.5703125" style="33" bestFit="1" customWidth="1"/>
    <col min="4861" max="4861" width="16.5703125" style="33" customWidth="1"/>
    <col min="4862" max="4862" width="15.7109375" style="33" customWidth="1"/>
    <col min="4863" max="4863" width="18" style="33" customWidth="1"/>
    <col min="4864" max="4864" width="16" style="33" customWidth="1"/>
    <col min="4865" max="4865" width="19.5703125" style="33" customWidth="1"/>
    <col min="4866" max="4866" width="18.140625" style="33" customWidth="1"/>
    <col min="4867" max="4867" width="23" style="33" customWidth="1"/>
    <col min="4868" max="5106" width="11.42578125" style="33"/>
    <col min="5107" max="5107" width="23.7109375" style="33" customWidth="1"/>
    <col min="5108" max="5108" width="20.28515625" style="33" customWidth="1"/>
    <col min="5109" max="5109" width="14.140625" style="33" customWidth="1"/>
    <col min="5110" max="5110" width="34.140625" style="33" customWidth="1"/>
    <col min="5111" max="5111" width="23" style="33" customWidth="1"/>
    <col min="5112" max="5112" width="15.42578125" style="33" bestFit="1" customWidth="1"/>
    <col min="5113" max="5113" width="11.5703125" style="33" bestFit="1" customWidth="1"/>
    <col min="5114" max="5114" width="12" style="33" bestFit="1" customWidth="1"/>
    <col min="5115" max="5115" width="12" style="33" customWidth="1"/>
    <col min="5116" max="5116" width="12.5703125" style="33" bestFit="1" customWidth="1"/>
    <col min="5117" max="5117" width="16.5703125" style="33" customWidth="1"/>
    <col min="5118" max="5118" width="15.7109375" style="33" customWidth="1"/>
    <col min="5119" max="5119" width="18" style="33" customWidth="1"/>
    <col min="5120" max="5120" width="16" style="33" customWidth="1"/>
    <col min="5121" max="5121" width="19.5703125" style="33" customWidth="1"/>
    <col min="5122" max="5122" width="18.140625" style="33" customWidth="1"/>
    <col min="5123" max="5123" width="23" style="33" customWidth="1"/>
    <col min="5124" max="5362" width="11.42578125" style="33"/>
    <col min="5363" max="5363" width="23.7109375" style="33" customWidth="1"/>
    <col min="5364" max="5364" width="20.28515625" style="33" customWidth="1"/>
    <col min="5365" max="5365" width="14.140625" style="33" customWidth="1"/>
    <col min="5366" max="5366" width="34.140625" style="33" customWidth="1"/>
    <col min="5367" max="5367" width="23" style="33" customWidth="1"/>
    <col min="5368" max="5368" width="15.42578125" style="33" bestFit="1" customWidth="1"/>
    <col min="5369" max="5369" width="11.5703125" style="33" bestFit="1" customWidth="1"/>
    <col min="5370" max="5370" width="12" style="33" bestFit="1" customWidth="1"/>
    <col min="5371" max="5371" width="12" style="33" customWidth="1"/>
    <col min="5372" max="5372" width="12.5703125" style="33" bestFit="1" customWidth="1"/>
    <col min="5373" max="5373" width="16.5703125" style="33" customWidth="1"/>
    <col min="5374" max="5374" width="15.7109375" style="33" customWidth="1"/>
    <col min="5375" max="5375" width="18" style="33" customWidth="1"/>
    <col min="5376" max="5376" width="16" style="33" customWidth="1"/>
    <col min="5377" max="5377" width="19.5703125" style="33" customWidth="1"/>
    <col min="5378" max="5378" width="18.140625" style="33" customWidth="1"/>
    <col min="5379" max="5379" width="23" style="33" customWidth="1"/>
    <col min="5380" max="5618" width="11.42578125" style="33"/>
    <col min="5619" max="5619" width="23.7109375" style="33" customWidth="1"/>
    <col min="5620" max="5620" width="20.28515625" style="33" customWidth="1"/>
    <col min="5621" max="5621" width="14.140625" style="33" customWidth="1"/>
    <col min="5622" max="5622" width="34.140625" style="33" customWidth="1"/>
    <col min="5623" max="5623" width="23" style="33" customWidth="1"/>
    <col min="5624" max="5624" width="15.42578125" style="33" bestFit="1" customWidth="1"/>
    <col min="5625" max="5625" width="11.5703125" style="33" bestFit="1" customWidth="1"/>
    <col min="5626" max="5626" width="12" style="33" bestFit="1" customWidth="1"/>
    <col min="5627" max="5627" width="12" style="33" customWidth="1"/>
    <col min="5628" max="5628" width="12.5703125" style="33" bestFit="1" customWidth="1"/>
    <col min="5629" max="5629" width="16.5703125" style="33" customWidth="1"/>
    <col min="5630" max="5630" width="15.7109375" style="33" customWidth="1"/>
    <col min="5631" max="5631" width="18" style="33" customWidth="1"/>
    <col min="5632" max="5632" width="16" style="33" customWidth="1"/>
    <col min="5633" max="5633" width="19.5703125" style="33" customWidth="1"/>
    <col min="5634" max="5634" width="18.140625" style="33" customWidth="1"/>
    <col min="5635" max="5635" width="23" style="33" customWidth="1"/>
    <col min="5636" max="5874" width="11.42578125" style="33"/>
    <col min="5875" max="5875" width="23.7109375" style="33" customWidth="1"/>
    <col min="5876" max="5876" width="20.28515625" style="33" customWidth="1"/>
    <col min="5877" max="5877" width="14.140625" style="33" customWidth="1"/>
    <col min="5878" max="5878" width="34.140625" style="33" customWidth="1"/>
    <col min="5879" max="5879" width="23" style="33" customWidth="1"/>
    <col min="5880" max="5880" width="15.42578125" style="33" bestFit="1" customWidth="1"/>
    <col min="5881" max="5881" width="11.5703125" style="33" bestFit="1" customWidth="1"/>
    <col min="5882" max="5882" width="12" style="33" bestFit="1" customWidth="1"/>
    <col min="5883" max="5883" width="12" style="33" customWidth="1"/>
    <col min="5884" max="5884" width="12.5703125" style="33" bestFit="1" customWidth="1"/>
    <col min="5885" max="5885" width="16.5703125" style="33" customWidth="1"/>
    <col min="5886" max="5886" width="15.7109375" style="33" customWidth="1"/>
    <col min="5887" max="5887" width="18" style="33" customWidth="1"/>
    <col min="5888" max="5888" width="16" style="33" customWidth="1"/>
    <col min="5889" max="5889" width="19.5703125" style="33" customWidth="1"/>
    <col min="5890" max="5890" width="18.140625" style="33" customWidth="1"/>
    <col min="5891" max="5891" width="23" style="33" customWidth="1"/>
    <col min="5892" max="6130" width="11.42578125" style="33"/>
    <col min="6131" max="6131" width="23.7109375" style="33" customWidth="1"/>
    <col min="6132" max="6132" width="20.28515625" style="33" customWidth="1"/>
    <col min="6133" max="6133" width="14.140625" style="33" customWidth="1"/>
    <col min="6134" max="6134" width="34.140625" style="33" customWidth="1"/>
    <col min="6135" max="6135" width="23" style="33" customWidth="1"/>
    <col min="6136" max="6136" width="15.42578125" style="33" bestFit="1" customWidth="1"/>
    <col min="6137" max="6137" width="11.5703125" style="33" bestFit="1" customWidth="1"/>
    <col min="6138" max="6138" width="12" style="33" bestFit="1" customWidth="1"/>
    <col min="6139" max="6139" width="12" style="33" customWidth="1"/>
    <col min="6140" max="6140" width="12.5703125" style="33" bestFit="1" customWidth="1"/>
    <col min="6141" max="6141" width="16.5703125" style="33" customWidth="1"/>
    <col min="6142" max="6142" width="15.7109375" style="33" customWidth="1"/>
    <col min="6143" max="6143" width="18" style="33" customWidth="1"/>
    <col min="6144" max="6144" width="16" style="33" customWidth="1"/>
    <col min="6145" max="6145" width="19.5703125" style="33" customWidth="1"/>
    <col min="6146" max="6146" width="18.140625" style="33" customWidth="1"/>
    <col min="6147" max="6147" width="23" style="33" customWidth="1"/>
    <col min="6148" max="6386" width="11.42578125" style="33"/>
    <col min="6387" max="6387" width="23.7109375" style="33" customWidth="1"/>
    <col min="6388" max="6388" width="20.28515625" style="33" customWidth="1"/>
    <col min="6389" max="6389" width="14.140625" style="33" customWidth="1"/>
    <col min="6390" max="6390" width="34.140625" style="33" customWidth="1"/>
    <col min="6391" max="6391" width="23" style="33" customWidth="1"/>
    <col min="6392" max="6392" width="15.42578125" style="33" bestFit="1" customWidth="1"/>
    <col min="6393" max="6393" width="11.5703125" style="33" bestFit="1" customWidth="1"/>
    <col min="6394" max="6394" width="12" style="33" bestFit="1" customWidth="1"/>
    <col min="6395" max="6395" width="12" style="33" customWidth="1"/>
    <col min="6396" max="6396" width="12.5703125" style="33" bestFit="1" customWidth="1"/>
    <col min="6397" max="6397" width="16.5703125" style="33" customWidth="1"/>
    <col min="6398" max="6398" width="15.7109375" style="33" customWidth="1"/>
    <col min="6399" max="6399" width="18" style="33" customWidth="1"/>
    <col min="6400" max="6400" width="16" style="33" customWidth="1"/>
    <col min="6401" max="6401" width="19.5703125" style="33" customWidth="1"/>
    <col min="6402" max="6402" width="18.140625" style="33" customWidth="1"/>
    <col min="6403" max="6403" width="23" style="33" customWidth="1"/>
    <col min="6404" max="6642" width="11.42578125" style="33"/>
    <col min="6643" max="6643" width="23.7109375" style="33" customWidth="1"/>
    <col min="6644" max="6644" width="20.28515625" style="33" customWidth="1"/>
    <col min="6645" max="6645" width="14.140625" style="33" customWidth="1"/>
    <col min="6646" max="6646" width="34.140625" style="33" customWidth="1"/>
    <col min="6647" max="6647" width="23" style="33" customWidth="1"/>
    <col min="6648" max="6648" width="15.42578125" style="33" bestFit="1" customWidth="1"/>
    <col min="6649" max="6649" width="11.5703125" style="33" bestFit="1" customWidth="1"/>
    <col min="6650" max="6650" width="12" style="33" bestFit="1" customWidth="1"/>
    <col min="6651" max="6651" width="12" style="33" customWidth="1"/>
    <col min="6652" max="6652" width="12.5703125" style="33" bestFit="1" customWidth="1"/>
    <col min="6653" max="6653" width="16.5703125" style="33" customWidth="1"/>
    <col min="6654" max="6654" width="15.7109375" style="33" customWidth="1"/>
    <col min="6655" max="6655" width="18" style="33" customWidth="1"/>
    <col min="6656" max="6656" width="16" style="33" customWidth="1"/>
    <col min="6657" max="6657" width="19.5703125" style="33" customWidth="1"/>
    <col min="6658" max="6658" width="18.140625" style="33" customWidth="1"/>
    <col min="6659" max="6659" width="23" style="33" customWidth="1"/>
    <col min="6660" max="6898" width="11.42578125" style="33"/>
    <col min="6899" max="6899" width="23.7109375" style="33" customWidth="1"/>
    <col min="6900" max="6900" width="20.28515625" style="33" customWidth="1"/>
    <col min="6901" max="6901" width="14.140625" style="33" customWidth="1"/>
    <col min="6902" max="6902" width="34.140625" style="33" customWidth="1"/>
    <col min="6903" max="6903" width="23" style="33" customWidth="1"/>
    <col min="6904" max="6904" width="15.42578125" style="33" bestFit="1" customWidth="1"/>
    <col min="6905" max="6905" width="11.5703125" style="33" bestFit="1" customWidth="1"/>
    <col min="6906" max="6906" width="12" style="33" bestFit="1" customWidth="1"/>
    <col min="6907" max="6907" width="12" style="33" customWidth="1"/>
    <col min="6908" max="6908" width="12.5703125" style="33" bestFit="1" customWidth="1"/>
    <col min="6909" max="6909" width="16.5703125" style="33" customWidth="1"/>
    <col min="6910" max="6910" width="15.7109375" style="33" customWidth="1"/>
    <col min="6911" max="6911" width="18" style="33" customWidth="1"/>
    <col min="6912" max="6912" width="16" style="33" customWidth="1"/>
    <col min="6913" max="6913" width="19.5703125" style="33" customWidth="1"/>
    <col min="6914" max="6914" width="18.140625" style="33" customWidth="1"/>
    <col min="6915" max="6915" width="23" style="33" customWidth="1"/>
    <col min="6916" max="7154" width="11.42578125" style="33"/>
    <col min="7155" max="7155" width="23.7109375" style="33" customWidth="1"/>
    <col min="7156" max="7156" width="20.28515625" style="33" customWidth="1"/>
    <col min="7157" max="7157" width="14.140625" style="33" customWidth="1"/>
    <col min="7158" max="7158" width="34.140625" style="33" customWidth="1"/>
    <col min="7159" max="7159" width="23" style="33" customWidth="1"/>
    <col min="7160" max="7160" width="15.42578125" style="33" bestFit="1" customWidth="1"/>
    <col min="7161" max="7161" width="11.5703125" style="33" bestFit="1" customWidth="1"/>
    <col min="7162" max="7162" width="12" style="33" bestFit="1" customWidth="1"/>
    <col min="7163" max="7163" width="12" style="33" customWidth="1"/>
    <col min="7164" max="7164" width="12.5703125" style="33" bestFit="1" customWidth="1"/>
    <col min="7165" max="7165" width="16.5703125" style="33" customWidth="1"/>
    <col min="7166" max="7166" width="15.7109375" style="33" customWidth="1"/>
    <col min="7167" max="7167" width="18" style="33" customWidth="1"/>
    <col min="7168" max="7168" width="16" style="33" customWidth="1"/>
    <col min="7169" max="7169" width="19.5703125" style="33" customWidth="1"/>
    <col min="7170" max="7170" width="18.140625" style="33" customWidth="1"/>
    <col min="7171" max="7171" width="23" style="33" customWidth="1"/>
    <col min="7172" max="7410" width="11.42578125" style="33"/>
    <col min="7411" max="7411" width="23.7109375" style="33" customWidth="1"/>
    <col min="7412" max="7412" width="20.28515625" style="33" customWidth="1"/>
    <col min="7413" max="7413" width="14.140625" style="33" customWidth="1"/>
    <col min="7414" max="7414" width="34.140625" style="33" customWidth="1"/>
    <col min="7415" max="7415" width="23" style="33" customWidth="1"/>
    <col min="7416" max="7416" width="15.42578125" style="33" bestFit="1" customWidth="1"/>
    <col min="7417" max="7417" width="11.5703125" style="33" bestFit="1" customWidth="1"/>
    <col min="7418" max="7418" width="12" style="33" bestFit="1" customWidth="1"/>
    <col min="7419" max="7419" width="12" style="33" customWidth="1"/>
    <col min="7420" max="7420" width="12.5703125" style="33" bestFit="1" customWidth="1"/>
    <col min="7421" max="7421" width="16.5703125" style="33" customWidth="1"/>
    <col min="7422" max="7422" width="15.7109375" style="33" customWidth="1"/>
    <col min="7423" max="7423" width="18" style="33" customWidth="1"/>
    <col min="7424" max="7424" width="16" style="33" customWidth="1"/>
    <col min="7425" max="7425" width="19.5703125" style="33" customWidth="1"/>
    <col min="7426" max="7426" width="18.140625" style="33" customWidth="1"/>
    <col min="7427" max="7427" width="23" style="33" customWidth="1"/>
    <col min="7428" max="7666" width="11.42578125" style="33"/>
    <col min="7667" max="7667" width="23.7109375" style="33" customWidth="1"/>
    <col min="7668" max="7668" width="20.28515625" style="33" customWidth="1"/>
    <col min="7669" max="7669" width="14.140625" style="33" customWidth="1"/>
    <col min="7670" max="7670" width="34.140625" style="33" customWidth="1"/>
    <col min="7671" max="7671" width="23" style="33" customWidth="1"/>
    <col min="7672" max="7672" width="15.42578125" style="33" bestFit="1" customWidth="1"/>
    <col min="7673" max="7673" width="11.5703125" style="33" bestFit="1" customWidth="1"/>
    <col min="7674" max="7674" width="12" style="33" bestFit="1" customWidth="1"/>
    <col min="7675" max="7675" width="12" style="33" customWidth="1"/>
    <col min="7676" max="7676" width="12.5703125" style="33" bestFit="1" customWidth="1"/>
    <col min="7677" max="7677" width="16.5703125" style="33" customWidth="1"/>
    <col min="7678" max="7678" width="15.7109375" style="33" customWidth="1"/>
    <col min="7679" max="7679" width="18" style="33" customWidth="1"/>
    <col min="7680" max="7680" width="16" style="33" customWidth="1"/>
    <col min="7681" max="7681" width="19.5703125" style="33" customWidth="1"/>
    <col min="7682" max="7682" width="18.140625" style="33" customWidth="1"/>
    <col min="7683" max="7683" width="23" style="33" customWidth="1"/>
    <col min="7684" max="7922" width="11.42578125" style="33"/>
    <col min="7923" max="7923" width="23.7109375" style="33" customWidth="1"/>
    <col min="7924" max="7924" width="20.28515625" style="33" customWidth="1"/>
    <col min="7925" max="7925" width="14.140625" style="33" customWidth="1"/>
    <col min="7926" max="7926" width="34.140625" style="33" customWidth="1"/>
    <col min="7927" max="7927" width="23" style="33" customWidth="1"/>
    <col min="7928" max="7928" width="15.42578125" style="33" bestFit="1" customWidth="1"/>
    <col min="7929" max="7929" width="11.5703125" style="33" bestFit="1" customWidth="1"/>
    <col min="7930" max="7930" width="12" style="33" bestFit="1" customWidth="1"/>
    <col min="7931" max="7931" width="12" style="33" customWidth="1"/>
    <col min="7932" max="7932" width="12.5703125" style="33" bestFit="1" customWidth="1"/>
    <col min="7933" max="7933" width="16.5703125" style="33" customWidth="1"/>
    <col min="7934" max="7934" width="15.7109375" style="33" customWidth="1"/>
    <col min="7935" max="7935" width="18" style="33" customWidth="1"/>
    <col min="7936" max="7936" width="16" style="33" customWidth="1"/>
    <col min="7937" max="7937" width="19.5703125" style="33" customWidth="1"/>
    <col min="7938" max="7938" width="18.140625" style="33" customWidth="1"/>
    <col min="7939" max="7939" width="23" style="33" customWidth="1"/>
    <col min="7940" max="8178" width="11.42578125" style="33"/>
    <col min="8179" max="8179" width="23.7109375" style="33" customWidth="1"/>
    <col min="8180" max="8180" width="20.28515625" style="33" customWidth="1"/>
    <col min="8181" max="8181" width="14.140625" style="33" customWidth="1"/>
    <col min="8182" max="8182" width="34.140625" style="33" customWidth="1"/>
    <col min="8183" max="8183" width="23" style="33" customWidth="1"/>
    <col min="8184" max="8184" width="15.42578125" style="33" bestFit="1" customWidth="1"/>
    <col min="8185" max="8185" width="11.5703125" style="33" bestFit="1" customWidth="1"/>
    <col min="8186" max="8186" width="12" style="33" bestFit="1" customWidth="1"/>
    <col min="8187" max="8187" width="12" style="33" customWidth="1"/>
    <col min="8188" max="8188" width="12.5703125" style="33" bestFit="1" customWidth="1"/>
    <col min="8189" max="8189" width="16.5703125" style="33" customWidth="1"/>
    <col min="8190" max="8190" width="15.7109375" style="33" customWidth="1"/>
    <col min="8191" max="8191" width="18" style="33" customWidth="1"/>
    <col min="8192" max="8192" width="16" style="33" customWidth="1"/>
    <col min="8193" max="8193" width="19.5703125" style="33" customWidth="1"/>
    <col min="8194" max="8194" width="18.140625" style="33" customWidth="1"/>
    <col min="8195" max="8195" width="23" style="33" customWidth="1"/>
    <col min="8196" max="8434" width="11.42578125" style="33"/>
    <col min="8435" max="8435" width="23.7109375" style="33" customWidth="1"/>
    <col min="8436" max="8436" width="20.28515625" style="33" customWidth="1"/>
    <col min="8437" max="8437" width="14.140625" style="33" customWidth="1"/>
    <col min="8438" max="8438" width="34.140625" style="33" customWidth="1"/>
    <col min="8439" max="8439" width="23" style="33" customWidth="1"/>
    <col min="8440" max="8440" width="15.42578125" style="33" bestFit="1" customWidth="1"/>
    <col min="8441" max="8441" width="11.5703125" style="33" bestFit="1" customWidth="1"/>
    <col min="8442" max="8442" width="12" style="33" bestFit="1" customWidth="1"/>
    <col min="8443" max="8443" width="12" style="33" customWidth="1"/>
    <col min="8444" max="8444" width="12.5703125" style="33" bestFit="1" customWidth="1"/>
    <col min="8445" max="8445" width="16.5703125" style="33" customWidth="1"/>
    <col min="8446" max="8446" width="15.7109375" style="33" customWidth="1"/>
    <col min="8447" max="8447" width="18" style="33" customWidth="1"/>
    <col min="8448" max="8448" width="16" style="33" customWidth="1"/>
    <col min="8449" max="8449" width="19.5703125" style="33" customWidth="1"/>
    <col min="8450" max="8450" width="18.140625" style="33" customWidth="1"/>
    <col min="8451" max="8451" width="23" style="33" customWidth="1"/>
    <col min="8452" max="8690" width="11.42578125" style="33"/>
    <col min="8691" max="8691" width="23.7109375" style="33" customWidth="1"/>
    <col min="8692" max="8692" width="20.28515625" style="33" customWidth="1"/>
    <col min="8693" max="8693" width="14.140625" style="33" customWidth="1"/>
    <col min="8694" max="8694" width="34.140625" style="33" customWidth="1"/>
    <col min="8695" max="8695" width="23" style="33" customWidth="1"/>
    <col min="8696" max="8696" width="15.42578125" style="33" bestFit="1" customWidth="1"/>
    <col min="8697" max="8697" width="11.5703125" style="33" bestFit="1" customWidth="1"/>
    <col min="8698" max="8698" width="12" style="33" bestFit="1" customWidth="1"/>
    <col min="8699" max="8699" width="12" style="33" customWidth="1"/>
    <col min="8700" max="8700" width="12.5703125" style="33" bestFit="1" customWidth="1"/>
    <col min="8701" max="8701" width="16.5703125" style="33" customWidth="1"/>
    <col min="8702" max="8702" width="15.7109375" style="33" customWidth="1"/>
    <col min="8703" max="8703" width="18" style="33" customWidth="1"/>
    <col min="8704" max="8704" width="16" style="33" customWidth="1"/>
    <col min="8705" max="8705" width="19.5703125" style="33" customWidth="1"/>
    <col min="8706" max="8706" width="18.140625" style="33" customWidth="1"/>
    <col min="8707" max="8707" width="23" style="33" customWidth="1"/>
    <col min="8708" max="8946" width="11.42578125" style="33"/>
    <col min="8947" max="8947" width="23.7109375" style="33" customWidth="1"/>
    <col min="8948" max="8948" width="20.28515625" style="33" customWidth="1"/>
    <col min="8949" max="8949" width="14.140625" style="33" customWidth="1"/>
    <col min="8950" max="8950" width="34.140625" style="33" customWidth="1"/>
    <col min="8951" max="8951" width="23" style="33" customWidth="1"/>
    <col min="8952" max="8952" width="15.42578125" style="33" bestFit="1" customWidth="1"/>
    <col min="8953" max="8953" width="11.5703125" style="33" bestFit="1" customWidth="1"/>
    <col min="8954" max="8954" width="12" style="33" bestFit="1" customWidth="1"/>
    <col min="8955" max="8955" width="12" style="33" customWidth="1"/>
    <col min="8956" max="8956" width="12.5703125" style="33" bestFit="1" customWidth="1"/>
    <col min="8957" max="8957" width="16.5703125" style="33" customWidth="1"/>
    <col min="8958" max="8958" width="15.7109375" style="33" customWidth="1"/>
    <col min="8959" max="8959" width="18" style="33" customWidth="1"/>
    <col min="8960" max="8960" width="16" style="33" customWidth="1"/>
    <col min="8961" max="8961" width="19.5703125" style="33" customWidth="1"/>
    <col min="8962" max="8962" width="18.140625" style="33" customWidth="1"/>
    <col min="8963" max="8963" width="23" style="33" customWidth="1"/>
    <col min="8964" max="9202" width="11.42578125" style="33"/>
    <col min="9203" max="9203" width="23.7109375" style="33" customWidth="1"/>
    <col min="9204" max="9204" width="20.28515625" style="33" customWidth="1"/>
    <col min="9205" max="9205" width="14.140625" style="33" customWidth="1"/>
    <col min="9206" max="9206" width="34.140625" style="33" customWidth="1"/>
    <col min="9207" max="9207" width="23" style="33" customWidth="1"/>
    <col min="9208" max="9208" width="15.42578125" style="33" bestFit="1" customWidth="1"/>
    <col min="9209" max="9209" width="11.5703125" style="33" bestFit="1" customWidth="1"/>
    <col min="9210" max="9210" width="12" style="33" bestFit="1" customWidth="1"/>
    <col min="9211" max="9211" width="12" style="33" customWidth="1"/>
    <col min="9212" max="9212" width="12.5703125" style="33" bestFit="1" customWidth="1"/>
    <col min="9213" max="9213" width="16.5703125" style="33" customWidth="1"/>
    <col min="9214" max="9214" width="15.7109375" style="33" customWidth="1"/>
    <col min="9215" max="9215" width="18" style="33" customWidth="1"/>
    <col min="9216" max="9216" width="16" style="33" customWidth="1"/>
    <col min="9217" max="9217" width="19.5703125" style="33" customWidth="1"/>
    <col min="9218" max="9218" width="18.140625" style="33" customWidth="1"/>
    <col min="9219" max="9219" width="23" style="33" customWidth="1"/>
    <col min="9220" max="9458" width="11.42578125" style="33"/>
    <col min="9459" max="9459" width="23.7109375" style="33" customWidth="1"/>
    <col min="9460" max="9460" width="20.28515625" style="33" customWidth="1"/>
    <col min="9461" max="9461" width="14.140625" style="33" customWidth="1"/>
    <col min="9462" max="9462" width="34.140625" style="33" customWidth="1"/>
    <col min="9463" max="9463" width="23" style="33" customWidth="1"/>
    <col min="9464" max="9464" width="15.42578125" style="33" bestFit="1" customWidth="1"/>
    <col min="9465" max="9465" width="11.5703125" style="33" bestFit="1" customWidth="1"/>
    <col min="9466" max="9466" width="12" style="33" bestFit="1" customWidth="1"/>
    <col min="9467" max="9467" width="12" style="33" customWidth="1"/>
    <col min="9468" max="9468" width="12.5703125" style="33" bestFit="1" customWidth="1"/>
    <col min="9469" max="9469" width="16.5703125" style="33" customWidth="1"/>
    <col min="9470" max="9470" width="15.7109375" style="33" customWidth="1"/>
    <col min="9471" max="9471" width="18" style="33" customWidth="1"/>
    <col min="9472" max="9472" width="16" style="33" customWidth="1"/>
    <col min="9473" max="9473" width="19.5703125" style="33" customWidth="1"/>
    <col min="9474" max="9474" width="18.140625" style="33" customWidth="1"/>
    <col min="9475" max="9475" width="23" style="33" customWidth="1"/>
    <col min="9476" max="9714" width="11.42578125" style="33"/>
    <col min="9715" max="9715" width="23.7109375" style="33" customWidth="1"/>
    <col min="9716" max="9716" width="20.28515625" style="33" customWidth="1"/>
    <col min="9717" max="9717" width="14.140625" style="33" customWidth="1"/>
    <col min="9718" max="9718" width="34.140625" style="33" customWidth="1"/>
    <col min="9719" max="9719" width="23" style="33" customWidth="1"/>
    <col min="9720" max="9720" width="15.42578125" style="33" bestFit="1" customWidth="1"/>
    <col min="9721" max="9721" width="11.5703125" style="33" bestFit="1" customWidth="1"/>
    <col min="9722" max="9722" width="12" style="33" bestFit="1" customWidth="1"/>
    <col min="9723" max="9723" width="12" style="33" customWidth="1"/>
    <col min="9724" max="9724" width="12.5703125" style="33" bestFit="1" customWidth="1"/>
    <col min="9725" max="9725" width="16.5703125" style="33" customWidth="1"/>
    <col min="9726" max="9726" width="15.7109375" style="33" customWidth="1"/>
    <col min="9727" max="9727" width="18" style="33" customWidth="1"/>
    <col min="9728" max="9728" width="16" style="33" customWidth="1"/>
    <col min="9729" max="9729" width="19.5703125" style="33" customWidth="1"/>
    <col min="9730" max="9730" width="18.140625" style="33" customWidth="1"/>
    <col min="9731" max="9731" width="23" style="33" customWidth="1"/>
    <col min="9732" max="9970" width="11.42578125" style="33"/>
    <col min="9971" max="9971" width="23.7109375" style="33" customWidth="1"/>
    <col min="9972" max="9972" width="20.28515625" style="33" customWidth="1"/>
    <col min="9973" max="9973" width="14.140625" style="33" customWidth="1"/>
    <col min="9974" max="9974" width="34.140625" style="33" customWidth="1"/>
    <col min="9975" max="9975" width="23" style="33" customWidth="1"/>
    <col min="9976" max="9976" width="15.42578125" style="33" bestFit="1" customWidth="1"/>
    <col min="9977" max="9977" width="11.5703125" style="33" bestFit="1" customWidth="1"/>
    <col min="9978" max="9978" width="12" style="33" bestFit="1" customWidth="1"/>
    <col min="9979" max="9979" width="12" style="33" customWidth="1"/>
    <col min="9980" max="9980" width="12.5703125" style="33" bestFit="1" customWidth="1"/>
    <col min="9981" max="9981" width="16.5703125" style="33" customWidth="1"/>
    <col min="9982" max="9982" width="15.7109375" style="33" customWidth="1"/>
    <col min="9983" max="9983" width="18" style="33" customWidth="1"/>
    <col min="9984" max="9984" width="16" style="33" customWidth="1"/>
    <col min="9985" max="9985" width="19.5703125" style="33" customWidth="1"/>
    <col min="9986" max="9986" width="18.140625" style="33" customWidth="1"/>
    <col min="9987" max="9987" width="23" style="33" customWidth="1"/>
    <col min="9988" max="10226" width="11.42578125" style="33"/>
    <col min="10227" max="10227" width="23.7109375" style="33" customWidth="1"/>
    <col min="10228" max="10228" width="20.28515625" style="33" customWidth="1"/>
    <col min="10229" max="10229" width="14.140625" style="33" customWidth="1"/>
    <col min="10230" max="10230" width="34.140625" style="33" customWidth="1"/>
    <col min="10231" max="10231" width="23" style="33" customWidth="1"/>
    <col min="10232" max="10232" width="15.42578125" style="33" bestFit="1" customWidth="1"/>
    <col min="10233" max="10233" width="11.5703125" style="33" bestFit="1" customWidth="1"/>
    <col min="10234" max="10234" width="12" style="33" bestFit="1" customWidth="1"/>
    <col min="10235" max="10235" width="12" style="33" customWidth="1"/>
    <col min="10236" max="10236" width="12.5703125" style="33" bestFit="1" customWidth="1"/>
    <col min="10237" max="10237" width="16.5703125" style="33" customWidth="1"/>
    <col min="10238" max="10238" width="15.7109375" style="33" customWidth="1"/>
    <col min="10239" max="10239" width="18" style="33" customWidth="1"/>
    <col min="10240" max="10240" width="16" style="33" customWidth="1"/>
    <col min="10241" max="10241" width="19.5703125" style="33" customWidth="1"/>
    <col min="10242" max="10242" width="18.140625" style="33" customWidth="1"/>
    <col min="10243" max="10243" width="23" style="33" customWidth="1"/>
    <col min="10244" max="10482" width="11.42578125" style="33"/>
    <col min="10483" max="10483" width="23.7109375" style="33" customWidth="1"/>
    <col min="10484" max="10484" width="20.28515625" style="33" customWidth="1"/>
    <col min="10485" max="10485" width="14.140625" style="33" customWidth="1"/>
    <col min="10486" max="10486" width="34.140625" style="33" customWidth="1"/>
    <col min="10487" max="10487" width="23" style="33" customWidth="1"/>
    <col min="10488" max="10488" width="15.42578125" style="33" bestFit="1" customWidth="1"/>
    <col min="10489" max="10489" width="11.5703125" style="33" bestFit="1" customWidth="1"/>
    <col min="10490" max="10490" width="12" style="33" bestFit="1" customWidth="1"/>
    <col min="10491" max="10491" width="12" style="33" customWidth="1"/>
    <col min="10492" max="10492" width="12.5703125" style="33" bestFit="1" customWidth="1"/>
    <col min="10493" max="10493" width="16.5703125" style="33" customWidth="1"/>
    <col min="10494" max="10494" width="15.7109375" style="33" customWidth="1"/>
    <col min="10495" max="10495" width="18" style="33" customWidth="1"/>
    <col min="10496" max="10496" width="16" style="33" customWidth="1"/>
    <col min="10497" max="10497" width="19.5703125" style="33" customWidth="1"/>
    <col min="10498" max="10498" width="18.140625" style="33" customWidth="1"/>
    <col min="10499" max="10499" width="23" style="33" customWidth="1"/>
    <col min="10500" max="10738" width="11.42578125" style="33"/>
    <col min="10739" max="10739" width="23.7109375" style="33" customWidth="1"/>
    <col min="10740" max="10740" width="20.28515625" style="33" customWidth="1"/>
    <col min="10741" max="10741" width="14.140625" style="33" customWidth="1"/>
    <col min="10742" max="10742" width="34.140625" style="33" customWidth="1"/>
    <col min="10743" max="10743" width="23" style="33" customWidth="1"/>
    <col min="10744" max="10744" width="15.42578125" style="33" bestFit="1" customWidth="1"/>
    <col min="10745" max="10745" width="11.5703125" style="33" bestFit="1" customWidth="1"/>
    <col min="10746" max="10746" width="12" style="33" bestFit="1" customWidth="1"/>
    <col min="10747" max="10747" width="12" style="33" customWidth="1"/>
    <col min="10748" max="10748" width="12.5703125" style="33" bestFit="1" customWidth="1"/>
    <col min="10749" max="10749" width="16.5703125" style="33" customWidth="1"/>
    <col min="10750" max="10750" width="15.7109375" style="33" customWidth="1"/>
    <col min="10751" max="10751" width="18" style="33" customWidth="1"/>
    <col min="10752" max="10752" width="16" style="33" customWidth="1"/>
    <col min="10753" max="10753" width="19.5703125" style="33" customWidth="1"/>
    <col min="10754" max="10754" width="18.140625" style="33" customWidth="1"/>
    <col min="10755" max="10755" width="23" style="33" customWidth="1"/>
    <col min="10756" max="10994" width="11.42578125" style="33"/>
    <col min="10995" max="10995" width="23.7109375" style="33" customWidth="1"/>
    <col min="10996" max="10996" width="20.28515625" style="33" customWidth="1"/>
    <col min="10997" max="10997" width="14.140625" style="33" customWidth="1"/>
    <col min="10998" max="10998" width="34.140625" style="33" customWidth="1"/>
    <col min="10999" max="10999" width="23" style="33" customWidth="1"/>
    <col min="11000" max="11000" width="15.42578125" style="33" bestFit="1" customWidth="1"/>
    <col min="11001" max="11001" width="11.5703125" style="33" bestFit="1" customWidth="1"/>
    <col min="11002" max="11002" width="12" style="33" bestFit="1" customWidth="1"/>
    <col min="11003" max="11003" width="12" style="33" customWidth="1"/>
    <col min="11004" max="11004" width="12.5703125" style="33" bestFit="1" customWidth="1"/>
    <col min="11005" max="11005" width="16.5703125" style="33" customWidth="1"/>
    <col min="11006" max="11006" width="15.7109375" style="33" customWidth="1"/>
    <col min="11007" max="11007" width="18" style="33" customWidth="1"/>
    <col min="11008" max="11008" width="16" style="33" customWidth="1"/>
    <col min="11009" max="11009" width="19.5703125" style="33" customWidth="1"/>
    <col min="11010" max="11010" width="18.140625" style="33" customWidth="1"/>
    <col min="11011" max="11011" width="23" style="33" customWidth="1"/>
    <col min="11012" max="11250" width="11.42578125" style="33"/>
    <col min="11251" max="11251" width="23.7109375" style="33" customWidth="1"/>
    <col min="11252" max="11252" width="20.28515625" style="33" customWidth="1"/>
    <col min="11253" max="11253" width="14.140625" style="33" customWidth="1"/>
    <col min="11254" max="11254" width="34.140625" style="33" customWidth="1"/>
    <col min="11255" max="11255" width="23" style="33" customWidth="1"/>
    <col min="11256" max="11256" width="15.42578125" style="33" bestFit="1" customWidth="1"/>
    <col min="11257" max="11257" width="11.5703125" style="33" bestFit="1" customWidth="1"/>
    <col min="11258" max="11258" width="12" style="33" bestFit="1" customWidth="1"/>
    <col min="11259" max="11259" width="12" style="33" customWidth="1"/>
    <col min="11260" max="11260" width="12.5703125" style="33" bestFit="1" customWidth="1"/>
    <col min="11261" max="11261" width="16.5703125" style="33" customWidth="1"/>
    <col min="11262" max="11262" width="15.7109375" style="33" customWidth="1"/>
    <col min="11263" max="11263" width="18" style="33" customWidth="1"/>
    <col min="11264" max="11264" width="16" style="33" customWidth="1"/>
    <col min="11265" max="11265" width="19.5703125" style="33" customWidth="1"/>
    <col min="11266" max="11266" width="18.140625" style="33" customWidth="1"/>
    <col min="11267" max="11267" width="23" style="33" customWidth="1"/>
    <col min="11268" max="11506" width="11.42578125" style="33"/>
    <col min="11507" max="11507" width="23.7109375" style="33" customWidth="1"/>
    <col min="11508" max="11508" width="20.28515625" style="33" customWidth="1"/>
    <col min="11509" max="11509" width="14.140625" style="33" customWidth="1"/>
    <col min="11510" max="11510" width="34.140625" style="33" customWidth="1"/>
    <col min="11511" max="11511" width="23" style="33" customWidth="1"/>
    <col min="11512" max="11512" width="15.42578125" style="33" bestFit="1" customWidth="1"/>
    <col min="11513" max="11513" width="11.5703125" style="33" bestFit="1" customWidth="1"/>
    <col min="11514" max="11514" width="12" style="33" bestFit="1" customWidth="1"/>
    <col min="11515" max="11515" width="12" style="33" customWidth="1"/>
    <col min="11516" max="11516" width="12.5703125" style="33" bestFit="1" customWidth="1"/>
    <col min="11517" max="11517" width="16.5703125" style="33" customWidth="1"/>
    <col min="11518" max="11518" width="15.7109375" style="33" customWidth="1"/>
    <col min="11519" max="11519" width="18" style="33" customWidth="1"/>
    <col min="11520" max="11520" width="16" style="33" customWidth="1"/>
    <col min="11521" max="11521" width="19.5703125" style="33" customWidth="1"/>
    <col min="11522" max="11522" width="18.140625" style="33" customWidth="1"/>
    <col min="11523" max="11523" width="23" style="33" customWidth="1"/>
    <col min="11524" max="11762" width="11.42578125" style="33"/>
    <col min="11763" max="11763" width="23.7109375" style="33" customWidth="1"/>
    <col min="11764" max="11764" width="20.28515625" style="33" customWidth="1"/>
    <col min="11765" max="11765" width="14.140625" style="33" customWidth="1"/>
    <col min="11766" max="11766" width="34.140625" style="33" customWidth="1"/>
    <col min="11767" max="11767" width="23" style="33" customWidth="1"/>
    <col min="11768" max="11768" width="15.42578125" style="33" bestFit="1" customWidth="1"/>
    <col min="11769" max="11769" width="11.5703125" style="33" bestFit="1" customWidth="1"/>
    <col min="11770" max="11770" width="12" style="33" bestFit="1" customWidth="1"/>
    <col min="11771" max="11771" width="12" style="33" customWidth="1"/>
    <col min="11772" max="11772" width="12.5703125" style="33" bestFit="1" customWidth="1"/>
    <col min="11773" max="11773" width="16.5703125" style="33" customWidth="1"/>
    <col min="11774" max="11774" width="15.7109375" style="33" customWidth="1"/>
    <col min="11775" max="11775" width="18" style="33" customWidth="1"/>
    <col min="11776" max="11776" width="16" style="33" customWidth="1"/>
    <col min="11777" max="11777" width="19.5703125" style="33" customWidth="1"/>
    <col min="11778" max="11778" width="18.140625" style="33" customWidth="1"/>
    <col min="11779" max="11779" width="23" style="33" customWidth="1"/>
    <col min="11780" max="12018" width="11.42578125" style="33"/>
    <col min="12019" max="12019" width="23.7109375" style="33" customWidth="1"/>
    <col min="12020" max="12020" width="20.28515625" style="33" customWidth="1"/>
    <col min="12021" max="12021" width="14.140625" style="33" customWidth="1"/>
    <col min="12022" max="12022" width="34.140625" style="33" customWidth="1"/>
    <col min="12023" max="12023" width="23" style="33" customWidth="1"/>
    <col min="12024" max="12024" width="15.42578125" style="33" bestFit="1" customWidth="1"/>
    <col min="12025" max="12025" width="11.5703125" style="33" bestFit="1" customWidth="1"/>
    <col min="12026" max="12026" width="12" style="33" bestFit="1" customWidth="1"/>
    <col min="12027" max="12027" width="12" style="33" customWidth="1"/>
    <col min="12028" max="12028" width="12.5703125" style="33" bestFit="1" customWidth="1"/>
    <col min="12029" max="12029" width="16.5703125" style="33" customWidth="1"/>
    <col min="12030" max="12030" width="15.7109375" style="33" customWidth="1"/>
    <col min="12031" max="12031" width="18" style="33" customWidth="1"/>
    <col min="12032" max="12032" width="16" style="33" customWidth="1"/>
    <col min="12033" max="12033" width="19.5703125" style="33" customWidth="1"/>
    <col min="12034" max="12034" width="18.140625" style="33" customWidth="1"/>
    <col min="12035" max="12035" width="23" style="33" customWidth="1"/>
    <col min="12036" max="12274" width="11.42578125" style="33"/>
    <col min="12275" max="12275" width="23.7109375" style="33" customWidth="1"/>
    <col min="12276" max="12276" width="20.28515625" style="33" customWidth="1"/>
    <col min="12277" max="12277" width="14.140625" style="33" customWidth="1"/>
    <col min="12278" max="12278" width="34.140625" style="33" customWidth="1"/>
    <col min="12279" max="12279" width="23" style="33" customWidth="1"/>
    <col min="12280" max="12280" width="15.42578125" style="33" bestFit="1" customWidth="1"/>
    <col min="12281" max="12281" width="11.5703125" style="33" bestFit="1" customWidth="1"/>
    <col min="12282" max="12282" width="12" style="33" bestFit="1" customWidth="1"/>
    <col min="12283" max="12283" width="12" style="33" customWidth="1"/>
    <col min="12284" max="12284" width="12.5703125" style="33" bestFit="1" customWidth="1"/>
    <col min="12285" max="12285" width="16.5703125" style="33" customWidth="1"/>
    <col min="12286" max="12286" width="15.7109375" style="33" customWidth="1"/>
    <col min="12287" max="12287" width="18" style="33" customWidth="1"/>
    <col min="12288" max="12288" width="16" style="33" customWidth="1"/>
    <col min="12289" max="12289" width="19.5703125" style="33" customWidth="1"/>
    <col min="12290" max="12290" width="18.140625" style="33" customWidth="1"/>
    <col min="12291" max="12291" width="23" style="33" customWidth="1"/>
    <col min="12292" max="12530" width="11.42578125" style="33"/>
    <col min="12531" max="12531" width="23.7109375" style="33" customWidth="1"/>
    <col min="12532" max="12532" width="20.28515625" style="33" customWidth="1"/>
    <col min="12533" max="12533" width="14.140625" style="33" customWidth="1"/>
    <col min="12534" max="12534" width="34.140625" style="33" customWidth="1"/>
    <col min="12535" max="12535" width="23" style="33" customWidth="1"/>
    <col min="12536" max="12536" width="15.42578125" style="33" bestFit="1" customWidth="1"/>
    <col min="12537" max="12537" width="11.5703125" style="33" bestFit="1" customWidth="1"/>
    <col min="12538" max="12538" width="12" style="33" bestFit="1" customWidth="1"/>
    <col min="12539" max="12539" width="12" style="33" customWidth="1"/>
    <col min="12540" max="12540" width="12.5703125" style="33" bestFit="1" customWidth="1"/>
    <col min="12541" max="12541" width="16.5703125" style="33" customWidth="1"/>
    <col min="12542" max="12542" width="15.7109375" style="33" customWidth="1"/>
    <col min="12543" max="12543" width="18" style="33" customWidth="1"/>
    <col min="12544" max="12544" width="16" style="33" customWidth="1"/>
    <col min="12545" max="12545" width="19.5703125" style="33" customWidth="1"/>
    <col min="12546" max="12546" width="18.140625" style="33" customWidth="1"/>
    <col min="12547" max="12547" width="23" style="33" customWidth="1"/>
    <col min="12548" max="12786" width="11.42578125" style="33"/>
    <col min="12787" max="12787" width="23.7109375" style="33" customWidth="1"/>
    <col min="12788" max="12788" width="20.28515625" style="33" customWidth="1"/>
    <col min="12789" max="12789" width="14.140625" style="33" customWidth="1"/>
    <col min="12790" max="12790" width="34.140625" style="33" customWidth="1"/>
    <col min="12791" max="12791" width="23" style="33" customWidth="1"/>
    <col min="12792" max="12792" width="15.42578125" style="33" bestFit="1" customWidth="1"/>
    <col min="12793" max="12793" width="11.5703125" style="33" bestFit="1" customWidth="1"/>
    <col min="12794" max="12794" width="12" style="33" bestFit="1" customWidth="1"/>
    <col min="12795" max="12795" width="12" style="33" customWidth="1"/>
    <col min="12796" max="12796" width="12.5703125" style="33" bestFit="1" customWidth="1"/>
    <col min="12797" max="12797" width="16.5703125" style="33" customWidth="1"/>
    <col min="12798" max="12798" width="15.7109375" style="33" customWidth="1"/>
    <col min="12799" max="12799" width="18" style="33" customWidth="1"/>
    <col min="12800" max="12800" width="16" style="33" customWidth="1"/>
    <col min="12801" max="12801" width="19.5703125" style="33" customWidth="1"/>
    <col min="12802" max="12802" width="18.140625" style="33" customWidth="1"/>
    <col min="12803" max="12803" width="23" style="33" customWidth="1"/>
    <col min="12804" max="13042" width="11.42578125" style="33"/>
    <col min="13043" max="13043" width="23.7109375" style="33" customWidth="1"/>
    <col min="13044" max="13044" width="20.28515625" style="33" customWidth="1"/>
    <col min="13045" max="13045" width="14.140625" style="33" customWidth="1"/>
    <col min="13046" max="13046" width="34.140625" style="33" customWidth="1"/>
    <col min="13047" max="13047" width="23" style="33" customWidth="1"/>
    <col min="13048" max="13048" width="15.42578125" style="33" bestFit="1" customWidth="1"/>
    <col min="13049" max="13049" width="11.5703125" style="33" bestFit="1" customWidth="1"/>
    <col min="13050" max="13050" width="12" style="33" bestFit="1" customWidth="1"/>
    <col min="13051" max="13051" width="12" style="33" customWidth="1"/>
    <col min="13052" max="13052" width="12.5703125" style="33" bestFit="1" customWidth="1"/>
    <col min="13053" max="13053" width="16.5703125" style="33" customWidth="1"/>
    <col min="13054" max="13054" width="15.7109375" style="33" customWidth="1"/>
    <col min="13055" max="13055" width="18" style="33" customWidth="1"/>
    <col min="13056" max="13056" width="16" style="33" customWidth="1"/>
    <col min="13057" max="13057" width="19.5703125" style="33" customWidth="1"/>
    <col min="13058" max="13058" width="18.140625" style="33" customWidth="1"/>
    <col min="13059" max="13059" width="23" style="33" customWidth="1"/>
    <col min="13060" max="13298" width="11.42578125" style="33"/>
    <col min="13299" max="13299" width="23.7109375" style="33" customWidth="1"/>
    <col min="13300" max="13300" width="20.28515625" style="33" customWidth="1"/>
    <col min="13301" max="13301" width="14.140625" style="33" customWidth="1"/>
    <col min="13302" max="13302" width="34.140625" style="33" customWidth="1"/>
    <col min="13303" max="13303" width="23" style="33" customWidth="1"/>
    <col min="13304" max="13304" width="15.42578125" style="33" bestFit="1" customWidth="1"/>
    <col min="13305" max="13305" width="11.5703125" style="33" bestFit="1" customWidth="1"/>
    <col min="13306" max="13306" width="12" style="33" bestFit="1" customWidth="1"/>
    <col min="13307" max="13307" width="12" style="33" customWidth="1"/>
    <col min="13308" max="13308" width="12.5703125" style="33" bestFit="1" customWidth="1"/>
    <col min="13309" max="13309" width="16.5703125" style="33" customWidth="1"/>
    <col min="13310" max="13310" width="15.7109375" style="33" customWidth="1"/>
    <col min="13311" max="13311" width="18" style="33" customWidth="1"/>
    <col min="13312" max="13312" width="16" style="33" customWidth="1"/>
    <col min="13313" max="13313" width="19.5703125" style="33" customWidth="1"/>
    <col min="13314" max="13314" width="18.140625" style="33" customWidth="1"/>
    <col min="13315" max="13315" width="23" style="33" customWidth="1"/>
    <col min="13316" max="13554" width="11.42578125" style="33"/>
    <col min="13555" max="13555" width="23.7109375" style="33" customWidth="1"/>
    <col min="13556" max="13556" width="20.28515625" style="33" customWidth="1"/>
    <col min="13557" max="13557" width="14.140625" style="33" customWidth="1"/>
    <col min="13558" max="13558" width="34.140625" style="33" customWidth="1"/>
    <col min="13559" max="13559" width="23" style="33" customWidth="1"/>
    <col min="13560" max="13560" width="15.42578125" style="33" bestFit="1" customWidth="1"/>
    <col min="13561" max="13561" width="11.5703125" style="33" bestFit="1" customWidth="1"/>
    <col min="13562" max="13562" width="12" style="33" bestFit="1" customWidth="1"/>
    <col min="13563" max="13563" width="12" style="33" customWidth="1"/>
    <col min="13564" max="13564" width="12.5703125" style="33" bestFit="1" customWidth="1"/>
    <col min="13565" max="13565" width="16.5703125" style="33" customWidth="1"/>
    <col min="13566" max="13566" width="15.7109375" style="33" customWidth="1"/>
    <col min="13567" max="13567" width="18" style="33" customWidth="1"/>
    <col min="13568" max="13568" width="16" style="33" customWidth="1"/>
    <col min="13569" max="13569" width="19.5703125" style="33" customWidth="1"/>
    <col min="13570" max="13570" width="18.140625" style="33" customWidth="1"/>
    <col min="13571" max="13571" width="23" style="33" customWidth="1"/>
    <col min="13572" max="13810" width="11.42578125" style="33"/>
    <col min="13811" max="13811" width="23.7109375" style="33" customWidth="1"/>
    <col min="13812" max="13812" width="20.28515625" style="33" customWidth="1"/>
    <col min="13813" max="13813" width="14.140625" style="33" customWidth="1"/>
    <col min="13814" max="13814" width="34.140625" style="33" customWidth="1"/>
    <col min="13815" max="13815" width="23" style="33" customWidth="1"/>
    <col min="13816" max="13816" width="15.42578125" style="33" bestFit="1" customWidth="1"/>
    <col min="13817" max="13817" width="11.5703125" style="33" bestFit="1" customWidth="1"/>
    <col min="13818" max="13818" width="12" style="33" bestFit="1" customWidth="1"/>
    <col min="13819" max="13819" width="12" style="33" customWidth="1"/>
    <col min="13820" max="13820" width="12.5703125" style="33" bestFit="1" customWidth="1"/>
    <col min="13821" max="13821" width="16.5703125" style="33" customWidth="1"/>
    <col min="13822" max="13822" width="15.7109375" style="33" customWidth="1"/>
    <col min="13823" max="13823" width="18" style="33" customWidth="1"/>
    <col min="13824" max="13824" width="16" style="33" customWidth="1"/>
    <col min="13825" max="13825" width="19.5703125" style="33" customWidth="1"/>
    <col min="13826" max="13826" width="18.140625" style="33" customWidth="1"/>
    <col min="13827" max="13827" width="23" style="33" customWidth="1"/>
    <col min="13828" max="14066" width="11.42578125" style="33"/>
    <col min="14067" max="14067" width="23.7109375" style="33" customWidth="1"/>
    <col min="14068" max="14068" width="20.28515625" style="33" customWidth="1"/>
    <col min="14069" max="14069" width="14.140625" style="33" customWidth="1"/>
    <col min="14070" max="14070" width="34.140625" style="33" customWidth="1"/>
    <col min="14071" max="14071" width="23" style="33" customWidth="1"/>
    <col min="14072" max="14072" width="15.42578125" style="33" bestFit="1" customWidth="1"/>
    <col min="14073" max="14073" width="11.5703125" style="33" bestFit="1" customWidth="1"/>
    <col min="14074" max="14074" width="12" style="33" bestFit="1" customWidth="1"/>
    <col min="14075" max="14075" width="12" style="33" customWidth="1"/>
    <col min="14076" max="14076" width="12.5703125" style="33" bestFit="1" customWidth="1"/>
    <col min="14077" max="14077" width="16.5703125" style="33" customWidth="1"/>
    <col min="14078" max="14078" width="15.7109375" style="33" customWidth="1"/>
    <col min="14079" max="14079" width="18" style="33" customWidth="1"/>
    <col min="14080" max="14080" width="16" style="33" customWidth="1"/>
    <col min="14081" max="14081" width="19.5703125" style="33" customWidth="1"/>
    <col min="14082" max="14082" width="18.140625" style="33" customWidth="1"/>
    <col min="14083" max="14083" width="23" style="33" customWidth="1"/>
    <col min="14084" max="14322" width="11.42578125" style="33"/>
    <col min="14323" max="14323" width="23.7109375" style="33" customWidth="1"/>
    <col min="14324" max="14324" width="20.28515625" style="33" customWidth="1"/>
    <col min="14325" max="14325" width="14.140625" style="33" customWidth="1"/>
    <col min="14326" max="14326" width="34.140625" style="33" customWidth="1"/>
    <col min="14327" max="14327" width="23" style="33" customWidth="1"/>
    <col min="14328" max="14328" width="15.42578125" style="33" bestFit="1" customWidth="1"/>
    <col min="14329" max="14329" width="11.5703125" style="33" bestFit="1" customWidth="1"/>
    <col min="14330" max="14330" width="12" style="33" bestFit="1" customWidth="1"/>
    <col min="14331" max="14331" width="12" style="33" customWidth="1"/>
    <col min="14332" max="14332" width="12.5703125" style="33" bestFit="1" customWidth="1"/>
    <col min="14333" max="14333" width="16.5703125" style="33" customWidth="1"/>
    <col min="14334" max="14334" width="15.7109375" style="33" customWidth="1"/>
    <col min="14335" max="14335" width="18" style="33" customWidth="1"/>
    <col min="14336" max="14336" width="16" style="33" customWidth="1"/>
    <col min="14337" max="14337" width="19.5703125" style="33" customWidth="1"/>
    <col min="14338" max="14338" width="18.140625" style="33" customWidth="1"/>
    <col min="14339" max="14339" width="23" style="33" customWidth="1"/>
    <col min="14340" max="14578" width="11.42578125" style="33"/>
    <col min="14579" max="14579" width="23.7109375" style="33" customWidth="1"/>
    <col min="14580" max="14580" width="20.28515625" style="33" customWidth="1"/>
    <col min="14581" max="14581" width="14.140625" style="33" customWidth="1"/>
    <col min="14582" max="14582" width="34.140625" style="33" customWidth="1"/>
    <col min="14583" max="14583" width="23" style="33" customWidth="1"/>
    <col min="14584" max="14584" width="15.42578125" style="33" bestFit="1" customWidth="1"/>
    <col min="14585" max="14585" width="11.5703125" style="33" bestFit="1" customWidth="1"/>
    <col min="14586" max="14586" width="12" style="33" bestFit="1" customWidth="1"/>
    <col min="14587" max="14587" width="12" style="33" customWidth="1"/>
    <col min="14588" max="14588" width="12.5703125" style="33" bestFit="1" customWidth="1"/>
    <col min="14589" max="14589" width="16.5703125" style="33" customWidth="1"/>
    <col min="14590" max="14590" width="15.7109375" style="33" customWidth="1"/>
    <col min="14591" max="14591" width="18" style="33" customWidth="1"/>
    <col min="14592" max="14592" width="16" style="33" customWidth="1"/>
    <col min="14593" max="14593" width="19.5703125" style="33" customWidth="1"/>
    <col min="14594" max="14594" width="18.140625" style="33" customWidth="1"/>
    <col min="14595" max="14595" width="23" style="33" customWidth="1"/>
    <col min="14596" max="14834" width="11.42578125" style="33"/>
    <col min="14835" max="14835" width="23.7109375" style="33" customWidth="1"/>
    <col min="14836" max="14836" width="20.28515625" style="33" customWidth="1"/>
    <col min="14837" max="14837" width="14.140625" style="33" customWidth="1"/>
    <col min="14838" max="14838" width="34.140625" style="33" customWidth="1"/>
    <col min="14839" max="14839" width="23" style="33" customWidth="1"/>
    <col min="14840" max="14840" width="15.42578125" style="33" bestFit="1" customWidth="1"/>
    <col min="14841" max="14841" width="11.5703125" style="33" bestFit="1" customWidth="1"/>
    <col min="14842" max="14842" width="12" style="33" bestFit="1" customWidth="1"/>
    <col min="14843" max="14843" width="12" style="33" customWidth="1"/>
    <col min="14844" max="14844" width="12.5703125" style="33" bestFit="1" customWidth="1"/>
    <col min="14845" max="14845" width="16.5703125" style="33" customWidth="1"/>
    <col min="14846" max="14846" width="15.7109375" style="33" customWidth="1"/>
    <col min="14847" max="14847" width="18" style="33" customWidth="1"/>
    <col min="14848" max="14848" width="16" style="33" customWidth="1"/>
    <col min="14849" max="14849" width="19.5703125" style="33" customWidth="1"/>
    <col min="14850" max="14850" width="18.140625" style="33" customWidth="1"/>
    <col min="14851" max="14851" width="23" style="33" customWidth="1"/>
    <col min="14852" max="15090" width="11.42578125" style="33"/>
    <col min="15091" max="15091" width="23.7109375" style="33" customWidth="1"/>
    <col min="15092" max="15092" width="20.28515625" style="33" customWidth="1"/>
    <col min="15093" max="15093" width="14.140625" style="33" customWidth="1"/>
    <col min="15094" max="15094" width="34.140625" style="33" customWidth="1"/>
    <col min="15095" max="15095" width="23" style="33" customWidth="1"/>
    <col min="15096" max="15096" width="15.42578125" style="33" bestFit="1" customWidth="1"/>
    <col min="15097" max="15097" width="11.5703125" style="33" bestFit="1" customWidth="1"/>
    <col min="15098" max="15098" width="12" style="33" bestFit="1" customWidth="1"/>
    <col min="15099" max="15099" width="12" style="33" customWidth="1"/>
    <col min="15100" max="15100" width="12.5703125" style="33" bestFit="1" customWidth="1"/>
    <col min="15101" max="15101" width="16.5703125" style="33" customWidth="1"/>
    <col min="15102" max="15102" width="15.7109375" style="33" customWidth="1"/>
    <col min="15103" max="15103" width="18" style="33" customWidth="1"/>
    <col min="15104" max="15104" width="16" style="33" customWidth="1"/>
    <col min="15105" max="15105" width="19.5703125" style="33" customWidth="1"/>
    <col min="15106" max="15106" width="18.140625" style="33" customWidth="1"/>
    <col min="15107" max="15107" width="23" style="33" customWidth="1"/>
    <col min="15108" max="15346" width="11.42578125" style="33"/>
    <col min="15347" max="15347" width="23.7109375" style="33" customWidth="1"/>
    <col min="15348" max="15348" width="20.28515625" style="33" customWidth="1"/>
    <col min="15349" max="15349" width="14.140625" style="33" customWidth="1"/>
    <col min="15350" max="15350" width="34.140625" style="33" customWidth="1"/>
    <col min="15351" max="15351" width="23" style="33" customWidth="1"/>
    <col min="15352" max="15352" width="15.42578125" style="33" bestFit="1" customWidth="1"/>
    <col min="15353" max="15353" width="11.5703125" style="33" bestFit="1" customWidth="1"/>
    <col min="15354" max="15354" width="12" style="33" bestFit="1" customWidth="1"/>
    <col min="15355" max="15355" width="12" style="33" customWidth="1"/>
    <col min="15356" max="15356" width="12.5703125" style="33" bestFit="1" customWidth="1"/>
    <col min="15357" max="15357" width="16.5703125" style="33" customWidth="1"/>
    <col min="15358" max="15358" width="15.7109375" style="33" customWidth="1"/>
    <col min="15359" max="15359" width="18" style="33" customWidth="1"/>
    <col min="15360" max="15360" width="16" style="33" customWidth="1"/>
    <col min="15361" max="15361" width="19.5703125" style="33" customWidth="1"/>
    <col min="15362" max="15362" width="18.140625" style="33" customWidth="1"/>
    <col min="15363" max="15363" width="23" style="33" customWidth="1"/>
    <col min="15364" max="15602" width="11.42578125" style="33"/>
    <col min="15603" max="15603" width="23.7109375" style="33" customWidth="1"/>
    <col min="15604" max="15604" width="20.28515625" style="33" customWidth="1"/>
    <col min="15605" max="15605" width="14.140625" style="33" customWidth="1"/>
    <col min="15606" max="15606" width="34.140625" style="33" customWidth="1"/>
    <col min="15607" max="15607" width="23" style="33" customWidth="1"/>
    <col min="15608" max="15608" width="15.42578125" style="33" bestFit="1" customWidth="1"/>
    <col min="15609" max="15609" width="11.5703125" style="33" bestFit="1" customWidth="1"/>
    <col min="15610" max="15610" width="12" style="33" bestFit="1" customWidth="1"/>
    <col min="15611" max="15611" width="12" style="33" customWidth="1"/>
    <col min="15612" max="15612" width="12.5703125" style="33" bestFit="1" customWidth="1"/>
    <col min="15613" max="15613" width="16.5703125" style="33" customWidth="1"/>
    <col min="15614" max="15614" width="15.7109375" style="33" customWidth="1"/>
    <col min="15615" max="15615" width="18" style="33" customWidth="1"/>
    <col min="15616" max="15616" width="16" style="33" customWidth="1"/>
    <col min="15617" max="15617" width="19.5703125" style="33" customWidth="1"/>
    <col min="15618" max="15618" width="18.140625" style="33" customWidth="1"/>
    <col min="15619" max="15619" width="23" style="33" customWidth="1"/>
    <col min="15620" max="15858" width="11.42578125" style="33"/>
    <col min="15859" max="15859" width="23.7109375" style="33" customWidth="1"/>
    <col min="15860" max="15860" width="20.28515625" style="33" customWidth="1"/>
    <col min="15861" max="15861" width="14.140625" style="33" customWidth="1"/>
    <col min="15862" max="15862" width="34.140625" style="33" customWidth="1"/>
    <col min="15863" max="15863" width="23" style="33" customWidth="1"/>
    <col min="15864" max="15864" width="15.42578125" style="33" bestFit="1" customWidth="1"/>
    <col min="15865" max="15865" width="11.5703125" style="33" bestFit="1" customWidth="1"/>
    <col min="15866" max="15866" width="12" style="33" bestFit="1" customWidth="1"/>
    <col min="15867" max="15867" width="12" style="33" customWidth="1"/>
    <col min="15868" max="15868" width="12.5703125" style="33" bestFit="1" customWidth="1"/>
    <col min="15869" max="15869" width="16.5703125" style="33" customWidth="1"/>
    <col min="15870" max="15870" width="15.7109375" style="33" customWidth="1"/>
    <col min="15871" max="15871" width="18" style="33" customWidth="1"/>
    <col min="15872" max="15872" width="16" style="33" customWidth="1"/>
    <col min="15873" max="15873" width="19.5703125" style="33" customWidth="1"/>
    <col min="15874" max="15874" width="18.140625" style="33" customWidth="1"/>
    <col min="15875" max="15875" width="23" style="33" customWidth="1"/>
    <col min="15876" max="16114" width="11.42578125" style="33"/>
    <col min="16115" max="16115" width="23.7109375" style="33" customWidth="1"/>
    <col min="16116" max="16116" width="20.28515625" style="33" customWidth="1"/>
    <col min="16117" max="16117" width="14.140625" style="33" customWidth="1"/>
    <col min="16118" max="16118" width="34.140625" style="33" customWidth="1"/>
    <col min="16119" max="16119" width="23" style="33" customWidth="1"/>
    <col min="16120" max="16120" width="15.42578125" style="33" bestFit="1" customWidth="1"/>
    <col min="16121" max="16121" width="11.5703125" style="33" bestFit="1" customWidth="1"/>
    <col min="16122" max="16122" width="12" style="33" bestFit="1" customWidth="1"/>
    <col min="16123" max="16123" width="12" style="33" customWidth="1"/>
    <col min="16124" max="16124" width="12.5703125" style="33" bestFit="1" customWidth="1"/>
    <col min="16125" max="16125" width="16.5703125" style="33" customWidth="1"/>
    <col min="16126" max="16126" width="15.7109375" style="33" customWidth="1"/>
    <col min="16127" max="16127" width="18" style="33" customWidth="1"/>
    <col min="16128" max="16128" width="16" style="33" customWidth="1"/>
    <col min="16129" max="16129" width="19.5703125" style="33" customWidth="1"/>
    <col min="16130" max="16130" width="18.140625" style="33" customWidth="1"/>
    <col min="16131" max="16131" width="23" style="33" customWidth="1"/>
    <col min="16132" max="16384" width="11.42578125" style="33"/>
  </cols>
  <sheetData>
    <row r="1" spans="1:32" s="1" customFormat="1" ht="25.5" customHeight="1" outlineLevel="1">
      <c r="A1" s="337"/>
      <c r="B1" s="338" t="s">
        <v>0</v>
      </c>
      <c r="C1" s="339"/>
      <c r="D1" s="339"/>
      <c r="E1" s="339"/>
      <c r="F1" s="339"/>
      <c r="G1" s="339"/>
      <c r="H1" s="339"/>
      <c r="I1" s="339"/>
      <c r="J1" s="339"/>
      <c r="K1" s="342" t="s">
        <v>1</v>
      </c>
      <c r="L1" s="343"/>
    </row>
    <row r="2" spans="1:32" s="1" customFormat="1" ht="12.75" customHeight="1" outlineLevel="1">
      <c r="A2" s="337"/>
      <c r="B2" s="338"/>
      <c r="C2" s="339"/>
      <c r="D2" s="339"/>
      <c r="E2" s="339"/>
      <c r="F2" s="339"/>
      <c r="G2" s="339"/>
      <c r="H2" s="339"/>
      <c r="I2" s="339"/>
      <c r="J2" s="339"/>
      <c r="K2" s="344"/>
      <c r="L2" s="345"/>
    </row>
    <row r="3" spans="1:32" s="1" customFormat="1" ht="18.75" customHeight="1" outlineLevel="1">
      <c r="A3" s="337"/>
      <c r="B3" s="338"/>
      <c r="C3" s="339"/>
      <c r="D3" s="339"/>
      <c r="E3" s="339"/>
      <c r="F3" s="339"/>
      <c r="G3" s="339"/>
      <c r="H3" s="339"/>
      <c r="I3" s="339"/>
      <c r="J3" s="339"/>
      <c r="K3" s="346" t="s">
        <v>2</v>
      </c>
      <c r="L3" s="347"/>
    </row>
    <row r="4" spans="1:32" s="1" customFormat="1" ht="17.25" customHeight="1" outlineLevel="1">
      <c r="A4" s="337"/>
      <c r="B4" s="338"/>
      <c r="C4" s="339"/>
      <c r="D4" s="339"/>
      <c r="E4" s="339"/>
      <c r="F4" s="339"/>
      <c r="G4" s="339"/>
      <c r="H4" s="339"/>
      <c r="I4" s="339"/>
      <c r="J4" s="339"/>
      <c r="K4" s="2" t="s">
        <v>3</v>
      </c>
      <c r="L4" s="2" t="s">
        <v>4</v>
      </c>
    </row>
    <row r="5" spans="1:32" s="1" customFormat="1" ht="15.75" customHeight="1" outlineLevel="1">
      <c r="A5" s="3" t="s">
        <v>5</v>
      </c>
      <c r="B5" s="340"/>
      <c r="C5" s="341"/>
      <c r="D5" s="341"/>
      <c r="E5" s="341"/>
      <c r="F5" s="341"/>
      <c r="G5" s="341"/>
      <c r="H5" s="341"/>
      <c r="I5" s="341"/>
      <c r="J5" s="341"/>
      <c r="K5" s="2">
        <v>6</v>
      </c>
      <c r="L5" s="2" t="s">
        <v>6</v>
      </c>
    </row>
    <row r="6" spans="1:32" s="1" customFormat="1" ht="22.5" customHeight="1" outlineLevel="1">
      <c r="A6" s="348" t="s">
        <v>7</v>
      </c>
      <c r="B6" s="349"/>
      <c r="C6" s="350" t="s">
        <v>8</v>
      </c>
      <c r="D6" s="350"/>
      <c r="E6" s="350"/>
      <c r="F6" s="350"/>
      <c r="G6" s="350"/>
      <c r="H6" s="350"/>
      <c r="I6" s="350"/>
      <c r="J6" s="350"/>
      <c r="K6" s="350"/>
      <c r="L6" s="350"/>
    </row>
    <row r="7" spans="1:32" s="1" customFormat="1" ht="19.5" customHeight="1" outlineLevel="1">
      <c r="A7" s="348" t="s">
        <v>9</v>
      </c>
      <c r="B7" s="348"/>
      <c r="C7" s="366" t="s">
        <v>10</v>
      </c>
      <c r="D7" s="366"/>
      <c r="E7" s="366"/>
      <c r="F7" s="366"/>
      <c r="G7" s="366"/>
      <c r="H7" s="366"/>
      <c r="I7" s="366"/>
      <c r="J7" s="366"/>
      <c r="K7" s="366"/>
      <c r="L7" s="366"/>
    </row>
    <row r="8" spans="1:32" s="4" customFormat="1" outlineLevel="1">
      <c r="A8" s="367"/>
      <c r="B8" s="368"/>
      <c r="C8" s="368"/>
      <c r="D8" s="368"/>
      <c r="E8" s="368"/>
      <c r="F8" s="368"/>
      <c r="G8" s="368"/>
      <c r="H8" s="368"/>
      <c r="I8" s="368"/>
      <c r="J8" s="368"/>
      <c r="K8" s="368"/>
      <c r="L8" s="368"/>
    </row>
    <row r="9" spans="1:32" s="4" customFormat="1" ht="18.75" customHeight="1" thickBot="1">
      <c r="A9" s="299" t="s">
        <v>11</v>
      </c>
      <c r="B9" s="300"/>
      <c r="C9" s="369" t="s">
        <v>12</v>
      </c>
      <c r="D9" s="370"/>
      <c r="E9" s="370"/>
      <c r="F9" s="370"/>
      <c r="G9" s="370"/>
      <c r="H9" s="370"/>
      <c r="I9" s="370"/>
      <c r="J9" s="370"/>
      <c r="K9" s="370"/>
      <c r="L9" s="370"/>
      <c r="M9" s="370"/>
      <c r="N9" s="370"/>
      <c r="O9" s="370"/>
      <c r="P9" s="370"/>
      <c r="Q9" s="370"/>
    </row>
    <row r="10" spans="1:32" s="4" customFormat="1" ht="18.75" customHeight="1" thickBot="1">
      <c r="A10" s="299" t="s">
        <v>13</v>
      </c>
      <c r="B10" s="300"/>
      <c r="C10" s="369" t="s">
        <v>14</v>
      </c>
      <c r="D10" s="370"/>
      <c r="E10" s="370"/>
      <c r="F10" s="370"/>
      <c r="G10" s="370"/>
      <c r="H10" s="370"/>
      <c r="I10" s="370"/>
      <c r="J10" s="370"/>
      <c r="K10" s="370"/>
      <c r="L10" s="370"/>
      <c r="M10" s="370"/>
      <c r="N10" s="370"/>
      <c r="O10" s="370"/>
      <c r="P10" s="370"/>
      <c r="Q10" s="370"/>
      <c r="R10" s="382" t="s">
        <v>189</v>
      </c>
      <c r="S10" s="383"/>
      <c r="T10" s="383"/>
      <c r="U10" s="384"/>
      <c r="V10" s="384"/>
      <c r="W10" s="378" t="s">
        <v>476</v>
      </c>
      <c r="X10" s="379"/>
      <c r="Y10" s="379"/>
      <c r="Z10" s="379"/>
      <c r="AA10" s="380"/>
      <c r="AB10" s="378" t="s">
        <v>478</v>
      </c>
      <c r="AC10" s="379"/>
      <c r="AD10" s="379"/>
      <c r="AE10" s="379"/>
      <c r="AF10" s="381"/>
    </row>
    <row r="11" spans="1:32" s="4" customFormat="1" ht="25.5">
      <c r="A11" s="303" t="s">
        <v>15</v>
      </c>
      <c r="B11" s="5" t="s">
        <v>16</v>
      </c>
      <c r="C11" s="5" t="s">
        <v>17</v>
      </c>
      <c r="D11" s="6" t="s">
        <v>18</v>
      </c>
      <c r="E11" s="7" t="s">
        <v>16</v>
      </c>
      <c r="F11" s="351" t="s">
        <v>19</v>
      </c>
      <c r="G11" s="305" t="s">
        <v>20</v>
      </c>
      <c r="H11" s="306"/>
      <c r="I11" s="306"/>
      <c r="J11" s="306"/>
      <c r="K11" s="8" t="s">
        <v>21</v>
      </c>
      <c r="L11" s="8" t="s">
        <v>22</v>
      </c>
      <c r="M11" s="9" t="s">
        <v>23</v>
      </c>
      <c r="N11" s="9" t="s">
        <v>22</v>
      </c>
      <c r="O11" s="10" t="s">
        <v>24</v>
      </c>
      <c r="P11" s="11" t="s">
        <v>25</v>
      </c>
      <c r="Q11" s="307" t="s">
        <v>26</v>
      </c>
      <c r="R11" s="392" t="s">
        <v>190</v>
      </c>
      <c r="S11" s="353" t="s">
        <v>194</v>
      </c>
      <c r="T11" s="399" t="s">
        <v>475</v>
      </c>
      <c r="U11" s="353" t="s">
        <v>474</v>
      </c>
      <c r="V11" s="355" t="s">
        <v>188</v>
      </c>
      <c r="W11" s="386" t="s">
        <v>486</v>
      </c>
      <c r="X11" s="354" t="s">
        <v>509</v>
      </c>
      <c r="Y11" s="354" t="s">
        <v>475</v>
      </c>
      <c r="Z11" s="354" t="s">
        <v>474</v>
      </c>
      <c r="AA11" s="356" t="s">
        <v>188</v>
      </c>
      <c r="AB11" s="386" t="s">
        <v>190</v>
      </c>
      <c r="AC11" s="354" t="s">
        <v>194</v>
      </c>
      <c r="AD11" s="354" t="s">
        <v>475</v>
      </c>
      <c r="AE11" s="354" t="s">
        <v>474</v>
      </c>
      <c r="AF11" s="390" t="s">
        <v>188</v>
      </c>
    </row>
    <row r="12" spans="1:32" s="4" customFormat="1" ht="25.5">
      <c r="A12" s="304"/>
      <c r="B12" s="12" t="s">
        <v>27</v>
      </c>
      <c r="C12" s="13" t="s">
        <v>28</v>
      </c>
      <c r="D12" s="14" t="s">
        <v>29</v>
      </c>
      <c r="E12" s="15" t="s">
        <v>30</v>
      </c>
      <c r="F12" s="352"/>
      <c r="G12" s="15" t="s">
        <v>31</v>
      </c>
      <c r="H12" s="15" t="s">
        <v>32</v>
      </c>
      <c r="I12" s="15" t="s">
        <v>33</v>
      </c>
      <c r="J12" s="15" t="s">
        <v>34</v>
      </c>
      <c r="K12" s="8" t="s">
        <v>35</v>
      </c>
      <c r="L12" s="8" t="s">
        <v>36</v>
      </c>
      <c r="M12" s="9" t="s">
        <v>37</v>
      </c>
      <c r="N12" s="9" t="s">
        <v>28</v>
      </c>
      <c r="O12" s="10" t="s">
        <v>28</v>
      </c>
      <c r="P12" s="16" t="s">
        <v>38</v>
      </c>
      <c r="Q12" s="308"/>
      <c r="R12" s="386"/>
      <c r="S12" s="354"/>
      <c r="T12" s="400"/>
      <c r="U12" s="354"/>
      <c r="V12" s="356"/>
      <c r="W12" s="386"/>
      <c r="X12" s="354"/>
      <c r="Y12" s="354"/>
      <c r="Z12" s="354"/>
      <c r="AA12" s="356"/>
      <c r="AB12" s="386"/>
      <c r="AC12" s="354"/>
      <c r="AD12" s="354"/>
      <c r="AE12" s="354"/>
      <c r="AF12" s="390"/>
    </row>
    <row r="13" spans="1:32" s="23" customFormat="1" ht="66" customHeight="1" outlineLevel="1">
      <c r="A13" s="371" t="s">
        <v>39</v>
      </c>
      <c r="B13" s="371" t="s">
        <v>40</v>
      </c>
      <c r="C13" s="373">
        <v>44286</v>
      </c>
      <c r="D13" s="17" t="s">
        <v>41</v>
      </c>
      <c r="E13" s="18" t="s">
        <v>42</v>
      </c>
      <c r="F13" s="19">
        <v>0.1</v>
      </c>
      <c r="G13" s="18" t="s">
        <v>43</v>
      </c>
      <c r="H13" s="18"/>
      <c r="I13" s="18"/>
      <c r="J13" s="20"/>
      <c r="K13" s="21"/>
      <c r="L13" s="22">
        <f>+K13*F13</f>
        <v>0</v>
      </c>
      <c r="M13" s="360">
        <v>0.34</v>
      </c>
      <c r="N13" s="374">
        <f>SUM(L13:L16)*M13</f>
        <v>0</v>
      </c>
      <c r="O13" s="360" t="e">
        <f>+M13/N13</f>
        <v>#DIV/0!</v>
      </c>
      <c r="P13" s="323">
        <v>7300000</v>
      </c>
      <c r="Q13" s="326" t="s">
        <v>44</v>
      </c>
      <c r="R13" s="133">
        <f>F13</f>
        <v>0.1</v>
      </c>
      <c r="S13" s="134">
        <v>0.1</v>
      </c>
      <c r="T13" s="357">
        <f>SUM(F13:F16)/3</f>
        <v>0.33333333333333331</v>
      </c>
      <c r="U13" s="374">
        <f>SUM(S13:S16)</f>
        <v>1</v>
      </c>
      <c r="V13" s="215" t="s">
        <v>195</v>
      </c>
      <c r="W13" s="207">
        <v>0</v>
      </c>
      <c r="X13" s="190">
        <v>0</v>
      </c>
      <c r="Y13" s="407" t="s">
        <v>477</v>
      </c>
      <c r="Z13" s="410" t="s">
        <v>477</v>
      </c>
      <c r="AA13" s="216" t="s">
        <v>477</v>
      </c>
      <c r="AB13" s="207">
        <v>0</v>
      </c>
      <c r="AC13" s="190">
        <v>0</v>
      </c>
      <c r="AD13" s="407" t="s">
        <v>477</v>
      </c>
      <c r="AE13" s="410" t="s">
        <v>477</v>
      </c>
      <c r="AF13" s="203" t="s">
        <v>477</v>
      </c>
    </row>
    <row r="14" spans="1:32" s="23" customFormat="1" ht="60.75" customHeight="1" outlineLevel="1">
      <c r="A14" s="372"/>
      <c r="B14" s="372"/>
      <c r="C14" s="372"/>
      <c r="D14" s="17" t="s">
        <v>45</v>
      </c>
      <c r="E14" s="18" t="s">
        <v>46</v>
      </c>
      <c r="F14" s="19">
        <v>0.4</v>
      </c>
      <c r="G14" s="195" t="s">
        <v>43</v>
      </c>
      <c r="H14" s="18"/>
      <c r="I14" s="18"/>
      <c r="J14" s="20"/>
      <c r="K14" s="21"/>
      <c r="L14" s="22">
        <f t="shared" ref="L14:L19" si="0">+K14*F14</f>
        <v>0</v>
      </c>
      <c r="M14" s="361"/>
      <c r="N14" s="375"/>
      <c r="O14" s="361"/>
      <c r="P14" s="324"/>
      <c r="Q14" s="327"/>
      <c r="R14" s="205">
        <f>F14</f>
        <v>0.4</v>
      </c>
      <c r="S14" s="206">
        <v>0.4</v>
      </c>
      <c r="T14" s="358"/>
      <c r="U14" s="401"/>
      <c r="V14" s="216" t="s">
        <v>468</v>
      </c>
      <c r="W14" s="224">
        <v>0</v>
      </c>
      <c r="X14" s="225">
        <v>0</v>
      </c>
      <c r="Y14" s="408"/>
      <c r="Z14" s="403"/>
      <c r="AA14" s="216" t="s">
        <v>477</v>
      </c>
      <c r="AB14" s="224">
        <v>0</v>
      </c>
      <c r="AC14" s="225">
        <v>0</v>
      </c>
      <c r="AD14" s="408"/>
      <c r="AE14" s="403"/>
      <c r="AF14" s="203" t="s">
        <v>477</v>
      </c>
    </row>
    <row r="15" spans="1:32" s="23" customFormat="1" ht="63.75" outlineLevel="1">
      <c r="A15" s="372"/>
      <c r="B15" s="372"/>
      <c r="C15" s="372"/>
      <c r="D15" s="17" t="s">
        <v>47</v>
      </c>
      <c r="E15" s="18" t="s">
        <v>42</v>
      </c>
      <c r="F15" s="19">
        <v>0.3</v>
      </c>
      <c r="G15" s="195" t="s">
        <v>43</v>
      </c>
      <c r="H15" s="18"/>
      <c r="I15" s="18"/>
      <c r="J15" s="20"/>
      <c r="K15" s="21"/>
      <c r="L15" s="22">
        <f t="shared" si="0"/>
        <v>0</v>
      </c>
      <c r="M15" s="361"/>
      <c r="N15" s="375"/>
      <c r="O15" s="361"/>
      <c r="P15" s="324"/>
      <c r="Q15" s="327"/>
      <c r="R15" s="133">
        <f t="shared" ref="R15:R16" si="1">F15</f>
        <v>0.3</v>
      </c>
      <c r="S15" s="134">
        <v>0.3</v>
      </c>
      <c r="T15" s="358"/>
      <c r="U15" s="401"/>
      <c r="V15" s="216" t="s">
        <v>469</v>
      </c>
      <c r="W15" s="207">
        <v>0</v>
      </c>
      <c r="X15" s="190">
        <v>0</v>
      </c>
      <c r="Y15" s="408"/>
      <c r="Z15" s="403"/>
      <c r="AA15" s="216" t="s">
        <v>477</v>
      </c>
      <c r="AB15" s="207">
        <v>0</v>
      </c>
      <c r="AC15" s="190">
        <v>0</v>
      </c>
      <c r="AD15" s="408"/>
      <c r="AE15" s="403"/>
      <c r="AF15" s="203" t="s">
        <v>477</v>
      </c>
    </row>
    <row r="16" spans="1:32" s="23" customFormat="1" ht="38.25" outlineLevel="1">
      <c r="A16" s="372"/>
      <c r="B16" s="372"/>
      <c r="C16" s="372"/>
      <c r="D16" s="17" t="s">
        <v>48</v>
      </c>
      <c r="E16" s="18" t="s">
        <v>49</v>
      </c>
      <c r="F16" s="19">
        <v>0.2</v>
      </c>
      <c r="G16" s="195" t="s">
        <v>43</v>
      </c>
      <c r="H16" s="18"/>
      <c r="I16" s="18"/>
      <c r="J16" s="20"/>
      <c r="K16" s="21"/>
      <c r="L16" s="22">
        <f t="shared" si="0"/>
        <v>0</v>
      </c>
      <c r="M16" s="362"/>
      <c r="N16" s="376"/>
      <c r="O16" s="362"/>
      <c r="P16" s="325"/>
      <c r="Q16" s="328"/>
      <c r="R16" s="133">
        <f t="shared" si="1"/>
        <v>0.2</v>
      </c>
      <c r="S16" s="134">
        <v>0.2</v>
      </c>
      <c r="T16" s="358"/>
      <c r="U16" s="402"/>
      <c r="V16" s="216" t="s">
        <v>470</v>
      </c>
      <c r="W16" s="207">
        <v>0</v>
      </c>
      <c r="X16" s="190">
        <v>0</v>
      </c>
      <c r="Y16" s="409"/>
      <c r="Z16" s="403"/>
      <c r="AA16" s="216" t="s">
        <v>477</v>
      </c>
      <c r="AB16" s="207">
        <v>0</v>
      </c>
      <c r="AC16" s="190">
        <v>0</v>
      </c>
      <c r="AD16" s="409"/>
      <c r="AE16" s="403"/>
      <c r="AF16" s="203" t="s">
        <v>477</v>
      </c>
    </row>
    <row r="17" spans="1:32" ht="55.5" customHeight="1" outlineLevel="1">
      <c r="A17" s="329" t="s">
        <v>50</v>
      </c>
      <c r="B17" s="329" t="s">
        <v>51</v>
      </c>
      <c r="C17" s="331">
        <v>44561</v>
      </c>
      <c r="D17" s="26" t="s">
        <v>52</v>
      </c>
      <c r="E17" s="27" t="s">
        <v>53</v>
      </c>
      <c r="F17" s="28">
        <v>0.4</v>
      </c>
      <c r="G17" s="195" t="s">
        <v>43</v>
      </c>
      <c r="H17" s="30" t="s">
        <v>43</v>
      </c>
      <c r="I17" s="30" t="s">
        <v>43</v>
      </c>
      <c r="J17" s="31" t="s">
        <v>43</v>
      </c>
      <c r="K17" s="32"/>
      <c r="L17" s="22">
        <f t="shared" si="0"/>
        <v>0</v>
      </c>
      <c r="M17" s="287">
        <v>0.33</v>
      </c>
      <c r="N17" s="290">
        <f>SUM(L17:L18)*M17</f>
        <v>0</v>
      </c>
      <c r="O17" s="287" t="e">
        <f>+M17/N17</f>
        <v>#DIV/0!</v>
      </c>
      <c r="P17" s="333">
        <v>16000000</v>
      </c>
      <c r="Q17" s="335" t="s">
        <v>44</v>
      </c>
      <c r="R17" s="133">
        <f>F17/3</f>
        <v>0.13333333333333333</v>
      </c>
      <c r="S17" s="134">
        <v>0.13</v>
      </c>
      <c r="T17" s="357">
        <f>SUM(F17:F18)/3</f>
        <v>0.33333333333333331</v>
      </c>
      <c r="U17" s="374">
        <f>S17+S18*T17</f>
        <v>0.13</v>
      </c>
      <c r="V17" s="217" t="s">
        <v>471</v>
      </c>
      <c r="W17" s="136">
        <f>R17</f>
        <v>0.13333333333333333</v>
      </c>
      <c r="X17" s="190">
        <v>0.13</v>
      </c>
      <c r="Y17" s="410" t="s">
        <v>477</v>
      </c>
      <c r="Z17" s="410">
        <v>0.13</v>
      </c>
      <c r="AA17" s="216" t="s">
        <v>484</v>
      </c>
      <c r="AB17" s="136">
        <f>R17</f>
        <v>0.13333333333333333</v>
      </c>
      <c r="AC17" s="190">
        <v>0</v>
      </c>
      <c r="AD17" s="410" t="s">
        <v>477</v>
      </c>
      <c r="AE17" s="410" t="s">
        <v>477</v>
      </c>
      <c r="AF17" s="203" t="s">
        <v>477</v>
      </c>
    </row>
    <row r="18" spans="1:32" ht="92.25" customHeight="1" outlineLevel="1">
      <c r="A18" s="330"/>
      <c r="B18" s="330"/>
      <c r="C18" s="332"/>
      <c r="D18" s="17" t="s">
        <v>54</v>
      </c>
      <c r="E18" s="18" t="s">
        <v>42</v>
      </c>
      <c r="F18" s="28">
        <v>0.6</v>
      </c>
      <c r="G18" s="29"/>
      <c r="H18" s="30"/>
      <c r="I18" s="30"/>
      <c r="J18" s="31" t="s">
        <v>43</v>
      </c>
      <c r="K18" s="32"/>
      <c r="L18" s="22">
        <f t="shared" si="0"/>
        <v>0</v>
      </c>
      <c r="M18" s="289"/>
      <c r="N18" s="292"/>
      <c r="O18" s="289"/>
      <c r="P18" s="334"/>
      <c r="Q18" s="336"/>
      <c r="R18" s="129">
        <v>0</v>
      </c>
      <c r="S18" s="20">
        <v>0</v>
      </c>
      <c r="T18" s="358"/>
      <c r="U18" s="402"/>
      <c r="V18" s="217" t="s">
        <v>473</v>
      </c>
      <c r="W18" s="207">
        <v>0</v>
      </c>
      <c r="X18" s="190">
        <v>0</v>
      </c>
      <c r="Y18" s="411"/>
      <c r="Z18" s="403"/>
      <c r="AA18" s="216" t="s">
        <v>477</v>
      </c>
      <c r="AB18" s="136">
        <f>F18</f>
        <v>0.6</v>
      </c>
      <c r="AC18" s="190">
        <v>0</v>
      </c>
      <c r="AD18" s="411"/>
      <c r="AE18" s="403"/>
      <c r="AF18" s="203" t="s">
        <v>477</v>
      </c>
    </row>
    <row r="19" spans="1:32" ht="57.75" customHeight="1" outlineLevel="1" thickBot="1">
      <c r="A19" s="24" t="s">
        <v>55</v>
      </c>
      <c r="B19" s="24" t="s">
        <v>56</v>
      </c>
      <c r="C19" s="25">
        <v>44561</v>
      </c>
      <c r="D19" s="124" t="s">
        <v>57</v>
      </c>
      <c r="E19" s="24" t="s">
        <v>58</v>
      </c>
      <c r="F19" s="125">
        <v>1</v>
      </c>
      <c r="G19" s="24"/>
      <c r="H19" s="24" t="s">
        <v>43</v>
      </c>
      <c r="I19" s="24" t="s">
        <v>43</v>
      </c>
      <c r="J19" s="24" t="s">
        <v>43</v>
      </c>
      <c r="K19" s="98"/>
      <c r="L19" s="126">
        <f t="shared" si="0"/>
        <v>0</v>
      </c>
      <c r="M19" s="34">
        <v>0.33</v>
      </c>
      <c r="N19" s="35">
        <f>SUM(L19)*M19</f>
        <v>0</v>
      </c>
      <c r="O19" s="36" t="e">
        <f>M19/N19</f>
        <v>#DIV/0!</v>
      </c>
      <c r="P19" s="37">
        <v>5200000</v>
      </c>
      <c r="Q19" s="122" t="s">
        <v>59</v>
      </c>
      <c r="R19" s="129">
        <v>0</v>
      </c>
      <c r="S19" s="20">
        <v>0</v>
      </c>
      <c r="T19" s="130">
        <f>F19/3</f>
        <v>0.33333333333333331</v>
      </c>
      <c r="U19" s="209">
        <f>S19</f>
        <v>0</v>
      </c>
      <c r="V19" s="217" t="s">
        <v>473</v>
      </c>
      <c r="W19" s="226">
        <f>F19/2</f>
        <v>0.5</v>
      </c>
      <c r="X19" s="188">
        <v>0.5</v>
      </c>
      <c r="Y19" s="203" t="s">
        <v>477</v>
      </c>
      <c r="Z19" s="265">
        <v>0.5</v>
      </c>
      <c r="AA19" s="216" t="s">
        <v>485</v>
      </c>
      <c r="AB19" s="136">
        <f>W19</f>
        <v>0.5</v>
      </c>
      <c r="AC19" s="190">
        <v>0</v>
      </c>
      <c r="AD19" s="203" t="s">
        <v>477</v>
      </c>
      <c r="AE19" s="203" t="s">
        <v>477</v>
      </c>
      <c r="AF19" s="203" t="s">
        <v>477</v>
      </c>
    </row>
    <row r="20" spans="1:32" ht="20.25" customHeight="1" thickBot="1">
      <c r="A20" s="319" t="s">
        <v>192</v>
      </c>
      <c r="B20" s="320"/>
      <c r="C20" s="320"/>
      <c r="D20" s="320"/>
      <c r="E20" s="320"/>
      <c r="F20" s="320"/>
      <c r="G20" s="320"/>
      <c r="H20" s="320"/>
      <c r="I20" s="320"/>
      <c r="J20" s="320"/>
      <c r="K20" s="320"/>
      <c r="L20" s="321"/>
      <c r="N20" s="41">
        <f>SUM(N13:N19)</f>
        <v>0</v>
      </c>
      <c r="O20" s="42" t="e">
        <f>AVERAGE(O13:O19)</f>
        <v>#DIV/0!</v>
      </c>
      <c r="R20" s="132">
        <f>SUM(R13:R19)/3</f>
        <v>0.37777777777777777</v>
      </c>
      <c r="S20" s="132">
        <f>SUM(S13:S19)/3</f>
        <v>0.37666666666666665</v>
      </c>
      <c r="T20" s="132">
        <f>SUM(T13:T19)</f>
        <v>1</v>
      </c>
      <c r="U20" s="132">
        <f>SUM(U13:U19)/3</f>
        <v>0.37666666666666665</v>
      </c>
      <c r="V20" s="218"/>
      <c r="W20" s="220">
        <f>SUM(W13:W19)/3</f>
        <v>0.21111111111111111</v>
      </c>
      <c r="X20" s="221">
        <f>SUM(X13:X19)/3</f>
        <v>0.21</v>
      </c>
      <c r="Y20" s="221">
        <f>SUM(Y13:Y19)</f>
        <v>0</v>
      </c>
      <c r="Z20" s="222">
        <f>SUM(Z13:Z19)/3</f>
        <v>0.21</v>
      </c>
      <c r="AA20" s="223"/>
      <c r="AB20" s="132">
        <f>SUM(AB13:AB19)/3</f>
        <v>0.41111111111111115</v>
      </c>
      <c r="AC20" s="219">
        <f>SUM(AC13:AC19)/3</f>
        <v>0</v>
      </c>
      <c r="AD20" s="219">
        <f>SUM(AD13:AD19)</f>
        <v>0</v>
      </c>
      <c r="AE20" s="219">
        <f>SUM(AE13:AE19)/3</f>
        <v>0</v>
      </c>
      <c r="AF20" s="131"/>
    </row>
    <row r="21" spans="1:32" ht="13.5" customHeight="1">
      <c r="A21" s="38"/>
      <c r="B21" s="38"/>
      <c r="C21" s="38"/>
      <c r="D21" s="43"/>
      <c r="E21" s="38"/>
      <c r="F21" s="39"/>
      <c r="G21" s="38"/>
      <c r="H21" s="38"/>
      <c r="I21" s="38"/>
      <c r="J21" s="38"/>
      <c r="K21" s="40"/>
      <c r="L21" s="40"/>
    </row>
    <row r="22" spans="1:32" s="4" customFormat="1" ht="17.25" customHeight="1">
      <c r="A22" s="322" t="s">
        <v>60</v>
      </c>
      <c r="B22" s="322"/>
      <c r="C22" s="301" t="s">
        <v>61</v>
      </c>
      <c r="D22" s="302"/>
      <c r="E22" s="302"/>
      <c r="F22" s="302"/>
      <c r="G22" s="302"/>
      <c r="H22" s="302"/>
      <c r="I22" s="302"/>
      <c r="J22" s="302"/>
      <c r="K22" s="302"/>
      <c r="L22" s="302"/>
      <c r="M22" s="302"/>
      <c r="N22" s="302"/>
      <c r="O22" s="302"/>
      <c r="P22" s="302"/>
      <c r="Q22" s="377"/>
      <c r="R22" s="385" t="s">
        <v>189</v>
      </c>
      <c r="S22" s="385"/>
      <c r="T22" s="385"/>
      <c r="U22" s="385"/>
      <c r="V22" s="385"/>
      <c r="W22" s="385" t="s">
        <v>476</v>
      </c>
      <c r="X22" s="385"/>
      <c r="Y22" s="385"/>
      <c r="Z22" s="385"/>
      <c r="AA22" s="385"/>
      <c r="AB22" s="385" t="s">
        <v>478</v>
      </c>
      <c r="AC22" s="385"/>
      <c r="AD22" s="385"/>
      <c r="AE22" s="385"/>
      <c r="AF22" s="385"/>
    </row>
    <row r="23" spans="1:32" ht="15" outlineLevel="1">
      <c r="A23" s="44"/>
      <c r="B23" s="44"/>
      <c r="C23" s="45"/>
      <c r="D23" s="46"/>
      <c r="E23" s="44"/>
      <c r="F23" s="47"/>
      <c r="G23" s="44"/>
      <c r="H23" s="44"/>
      <c r="I23" s="44"/>
      <c r="J23" s="44"/>
      <c r="K23" s="48"/>
      <c r="L23" s="44"/>
      <c r="O23" s="49" t="e">
        <f>+'[1]Plan Antitrámites'!#REF!</f>
        <v>#REF!</v>
      </c>
      <c r="U23" s="213">
        <v>0</v>
      </c>
      <c r="W23" s="213">
        <v>0</v>
      </c>
      <c r="AB23" s="213">
        <v>0</v>
      </c>
    </row>
    <row r="24" spans="1:32" ht="13.5" thickBot="1">
      <c r="A24" s="44"/>
      <c r="B24" s="44"/>
      <c r="C24" s="45"/>
      <c r="D24" s="46"/>
      <c r="E24" s="44"/>
      <c r="F24" s="47"/>
      <c r="G24" s="44"/>
      <c r="H24" s="44"/>
      <c r="I24" s="44"/>
      <c r="J24" s="44"/>
      <c r="K24" s="48"/>
      <c r="L24" s="44"/>
    </row>
    <row r="25" spans="1:32" s="4" customFormat="1" ht="17.25" customHeight="1" thickBot="1">
      <c r="A25" s="322" t="s">
        <v>62</v>
      </c>
      <c r="B25" s="322"/>
      <c r="C25" s="301" t="s">
        <v>63</v>
      </c>
      <c r="D25" s="302"/>
      <c r="E25" s="302"/>
      <c r="F25" s="302"/>
      <c r="G25" s="302"/>
      <c r="H25" s="302"/>
      <c r="I25" s="302"/>
      <c r="J25" s="302"/>
      <c r="K25" s="302"/>
      <c r="L25" s="302"/>
      <c r="M25" s="302"/>
      <c r="N25" s="302"/>
      <c r="O25" s="302"/>
      <c r="P25" s="302"/>
      <c r="Q25" s="302"/>
      <c r="R25" s="378" t="s">
        <v>189</v>
      </c>
      <c r="S25" s="379"/>
      <c r="T25" s="379"/>
      <c r="U25" s="380"/>
      <c r="V25" s="380"/>
      <c r="W25" s="378" t="s">
        <v>476</v>
      </c>
      <c r="X25" s="379"/>
      <c r="Y25" s="379"/>
      <c r="Z25" s="379"/>
      <c r="AA25" s="381"/>
      <c r="AB25" s="413" t="s">
        <v>478</v>
      </c>
      <c r="AC25" s="379"/>
      <c r="AD25" s="379"/>
      <c r="AE25" s="380"/>
      <c r="AF25" s="381"/>
    </row>
    <row r="26" spans="1:32" s="4" customFormat="1" ht="38.25">
      <c r="A26" s="303" t="s">
        <v>15</v>
      </c>
      <c r="B26" s="5" t="s">
        <v>16</v>
      </c>
      <c r="C26" s="5" t="s">
        <v>17</v>
      </c>
      <c r="D26" s="6" t="s">
        <v>18</v>
      </c>
      <c r="E26" s="7" t="s">
        <v>16</v>
      </c>
      <c r="F26" s="50" t="s">
        <v>19</v>
      </c>
      <c r="G26" s="305" t="s">
        <v>20</v>
      </c>
      <c r="H26" s="306"/>
      <c r="I26" s="306"/>
      <c r="J26" s="306"/>
      <c r="K26" s="8" t="s">
        <v>21</v>
      </c>
      <c r="L26" s="8" t="s">
        <v>22</v>
      </c>
      <c r="M26" s="9" t="s">
        <v>23</v>
      </c>
      <c r="N26" s="9" t="s">
        <v>22</v>
      </c>
      <c r="O26" s="10" t="s">
        <v>24</v>
      </c>
      <c r="P26" s="11" t="s">
        <v>25</v>
      </c>
      <c r="Q26" s="307" t="s">
        <v>26</v>
      </c>
      <c r="R26" s="386" t="s">
        <v>190</v>
      </c>
      <c r="S26" s="354" t="s">
        <v>190</v>
      </c>
      <c r="T26" s="354" t="s">
        <v>191</v>
      </c>
      <c r="U26" s="353" t="s">
        <v>474</v>
      </c>
      <c r="V26" s="356" t="s">
        <v>188</v>
      </c>
      <c r="W26" s="386" t="s">
        <v>190</v>
      </c>
      <c r="X26" s="354" t="s">
        <v>190</v>
      </c>
      <c r="Y26" s="354" t="s">
        <v>191</v>
      </c>
      <c r="Z26" s="353" t="s">
        <v>474</v>
      </c>
      <c r="AA26" s="356" t="s">
        <v>188</v>
      </c>
      <c r="AB26" s="386" t="s">
        <v>190</v>
      </c>
      <c r="AC26" s="354" t="s">
        <v>190</v>
      </c>
      <c r="AD26" s="354" t="s">
        <v>191</v>
      </c>
      <c r="AE26" s="353" t="s">
        <v>474</v>
      </c>
      <c r="AF26" s="356" t="s">
        <v>188</v>
      </c>
    </row>
    <row r="27" spans="1:32" s="4" customFormat="1" ht="26.25" thickBot="1">
      <c r="A27" s="304"/>
      <c r="B27" s="12" t="s">
        <v>27</v>
      </c>
      <c r="C27" s="13" t="s">
        <v>28</v>
      </c>
      <c r="D27" s="14" t="s">
        <v>29</v>
      </c>
      <c r="E27" s="15" t="s">
        <v>30</v>
      </c>
      <c r="F27" s="51"/>
      <c r="G27" s="15" t="s">
        <v>31</v>
      </c>
      <c r="H27" s="15" t="s">
        <v>32</v>
      </c>
      <c r="I27" s="15" t="s">
        <v>33</v>
      </c>
      <c r="J27" s="15" t="s">
        <v>34</v>
      </c>
      <c r="K27" s="8" t="s">
        <v>35</v>
      </c>
      <c r="L27" s="8" t="s">
        <v>36</v>
      </c>
      <c r="M27" s="9" t="s">
        <v>37</v>
      </c>
      <c r="N27" s="9" t="s">
        <v>28</v>
      </c>
      <c r="O27" s="10" t="s">
        <v>28</v>
      </c>
      <c r="P27" s="16" t="s">
        <v>38</v>
      </c>
      <c r="Q27" s="308"/>
      <c r="R27" s="387"/>
      <c r="S27" s="388"/>
      <c r="T27" s="388"/>
      <c r="U27" s="354"/>
      <c r="V27" s="389"/>
      <c r="W27" s="387"/>
      <c r="X27" s="388"/>
      <c r="Y27" s="388"/>
      <c r="Z27" s="354"/>
      <c r="AA27" s="389"/>
      <c r="AB27" s="387"/>
      <c r="AC27" s="388"/>
      <c r="AD27" s="388"/>
      <c r="AE27" s="354"/>
      <c r="AF27" s="389"/>
    </row>
    <row r="28" spans="1:32" ht="147.75" customHeight="1" outlineLevel="1" thickBot="1">
      <c r="A28" s="276" t="s">
        <v>64</v>
      </c>
      <c r="B28" s="276" t="s">
        <v>40</v>
      </c>
      <c r="C28" s="280">
        <v>44561</v>
      </c>
      <c r="D28" s="266" t="s">
        <v>65</v>
      </c>
      <c r="E28" s="53" t="s">
        <v>53</v>
      </c>
      <c r="F28" s="54">
        <v>0.3</v>
      </c>
      <c r="G28" s="53" t="s">
        <v>43</v>
      </c>
      <c r="H28" s="53" t="s">
        <v>43</v>
      </c>
      <c r="I28" s="53" t="s">
        <v>43</v>
      </c>
      <c r="J28" s="53" t="s">
        <v>43</v>
      </c>
      <c r="K28" s="32"/>
      <c r="L28" s="32">
        <f>+K28*F28</f>
        <v>0</v>
      </c>
      <c r="M28" s="287">
        <v>0.33</v>
      </c>
      <c r="N28" s="290">
        <f>SUM(L28:L32)*M28</f>
        <v>0</v>
      </c>
      <c r="O28" s="287">
        <f>+N28/M28</f>
        <v>0</v>
      </c>
      <c r="P28" s="312">
        <v>14000000</v>
      </c>
      <c r="Q28" s="281" t="s">
        <v>44</v>
      </c>
      <c r="R28" s="154">
        <f>F28/3</f>
        <v>9.9999999999999992E-2</v>
      </c>
      <c r="S28" s="155">
        <v>9.9999999999999992E-2</v>
      </c>
      <c r="T28" s="363">
        <f>SUM(F28:F32)/3</f>
        <v>0.33333333333333331</v>
      </c>
      <c r="U28" s="363">
        <f>SUM(S28:S32)*T28</f>
        <v>6.6666666666666666E-2</v>
      </c>
      <c r="V28" s="230" t="s">
        <v>459</v>
      </c>
      <c r="W28" s="136">
        <f>R28</f>
        <v>9.9999999999999992E-2</v>
      </c>
      <c r="X28" s="190">
        <v>0.1</v>
      </c>
      <c r="Y28" s="412" t="s">
        <v>477</v>
      </c>
      <c r="Z28" s="412" t="s">
        <v>477</v>
      </c>
      <c r="AA28" s="181" t="s">
        <v>487</v>
      </c>
      <c r="AB28" s="241">
        <f>W28</f>
        <v>9.9999999999999992E-2</v>
      </c>
      <c r="AC28" s="227">
        <v>0</v>
      </c>
      <c r="AD28" s="414" t="s">
        <v>477</v>
      </c>
      <c r="AE28" s="414" t="s">
        <v>477</v>
      </c>
      <c r="AF28" s="203" t="s">
        <v>477</v>
      </c>
    </row>
    <row r="29" spans="1:32" ht="51" outlineLevel="1">
      <c r="A29" s="276"/>
      <c r="B29" s="276"/>
      <c r="C29" s="280"/>
      <c r="D29" s="196" t="s">
        <v>464</v>
      </c>
      <c r="E29" s="276" t="s">
        <v>53</v>
      </c>
      <c r="F29" s="54">
        <v>0.3</v>
      </c>
      <c r="G29" s="53"/>
      <c r="H29" s="53" t="s">
        <v>43</v>
      </c>
      <c r="I29" s="53" t="s">
        <v>43</v>
      </c>
      <c r="J29" s="53" t="s">
        <v>43</v>
      </c>
      <c r="K29" s="32"/>
      <c r="L29" s="32">
        <f t="shared" ref="L29:L40" si="2">+K29*F29</f>
        <v>0</v>
      </c>
      <c r="M29" s="288"/>
      <c r="N29" s="291"/>
      <c r="O29" s="288"/>
      <c r="P29" s="313"/>
      <c r="Q29" s="282"/>
      <c r="R29" s="140">
        <v>0</v>
      </c>
      <c r="S29" s="141">
        <v>0</v>
      </c>
      <c r="T29" s="364"/>
      <c r="U29" s="364"/>
      <c r="V29" s="231" t="s">
        <v>473</v>
      </c>
      <c r="W29" s="136">
        <f>F29/2</f>
        <v>0.15</v>
      </c>
      <c r="X29" s="190">
        <v>0.15</v>
      </c>
      <c r="Y29" s="275"/>
      <c r="Z29" s="275"/>
      <c r="AA29" s="203" t="s">
        <v>488</v>
      </c>
      <c r="AB29" s="242">
        <f>W29</f>
        <v>0.15</v>
      </c>
      <c r="AC29" s="228">
        <v>0</v>
      </c>
      <c r="AD29" s="288"/>
      <c r="AE29" s="288"/>
      <c r="AF29" s="203" t="s">
        <v>477</v>
      </c>
    </row>
    <row r="30" spans="1:32" ht="57.75" customHeight="1" outlineLevel="1">
      <c r="A30" s="276"/>
      <c r="B30" s="276"/>
      <c r="C30" s="280"/>
      <c r="D30" s="197" t="s">
        <v>465</v>
      </c>
      <c r="E30" s="276"/>
      <c r="F30" s="54">
        <v>0.2</v>
      </c>
      <c r="G30" s="53"/>
      <c r="H30" s="53" t="s">
        <v>43</v>
      </c>
      <c r="I30" s="53" t="s">
        <v>43</v>
      </c>
      <c r="J30" s="53" t="s">
        <v>43</v>
      </c>
      <c r="K30" s="32"/>
      <c r="L30" s="32">
        <f t="shared" si="2"/>
        <v>0</v>
      </c>
      <c r="M30" s="288"/>
      <c r="N30" s="291"/>
      <c r="O30" s="288"/>
      <c r="P30" s="313"/>
      <c r="Q30" s="282"/>
      <c r="R30" s="135">
        <v>0</v>
      </c>
      <c r="S30" s="21">
        <v>0</v>
      </c>
      <c r="T30" s="364"/>
      <c r="U30" s="364"/>
      <c r="V30" s="217" t="s">
        <v>473</v>
      </c>
      <c r="W30" s="136">
        <v>0.1</v>
      </c>
      <c r="X30" s="190">
        <v>0.1</v>
      </c>
      <c r="Y30" s="275"/>
      <c r="Z30" s="275"/>
      <c r="AA30" s="203" t="s">
        <v>489</v>
      </c>
      <c r="AB30" s="136">
        <v>0.1</v>
      </c>
      <c r="AC30" s="190">
        <v>0</v>
      </c>
      <c r="AD30" s="288"/>
      <c r="AE30" s="288"/>
      <c r="AF30" s="203" t="s">
        <v>477</v>
      </c>
    </row>
    <row r="31" spans="1:32" ht="51" outlineLevel="1">
      <c r="A31" s="276"/>
      <c r="B31" s="276"/>
      <c r="C31" s="280"/>
      <c r="D31" s="52" t="s">
        <v>66</v>
      </c>
      <c r="E31" s="276"/>
      <c r="F31" s="54">
        <v>0.1</v>
      </c>
      <c r="G31" s="53"/>
      <c r="H31" s="53" t="s">
        <v>43</v>
      </c>
      <c r="I31" s="53"/>
      <c r="J31" s="53"/>
      <c r="K31" s="32"/>
      <c r="L31" s="32">
        <f t="shared" si="2"/>
        <v>0</v>
      </c>
      <c r="M31" s="288"/>
      <c r="N31" s="291"/>
      <c r="O31" s="288"/>
      <c r="P31" s="313"/>
      <c r="Q31" s="282"/>
      <c r="R31" s="135">
        <v>0</v>
      </c>
      <c r="S31" s="21">
        <v>0</v>
      </c>
      <c r="T31" s="364"/>
      <c r="U31" s="364"/>
      <c r="V31" s="217" t="s">
        <v>473</v>
      </c>
      <c r="W31" s="136">
        <f>F31</f>
        <v>0.1</v>
      </c>
      <c r="X31" s="190">
        <v>0.1</v>
      </c>
      <c r="Y31" s="275"/>
      <c r="Z31" s="275"/>
      <c r="AA31" s="203" t="s">
        <v>490</v>
      </c>
      <c r="AB31" s="236">
        <v>0</v>
      </c>
      <c r="AC31" s="190">
        <v>0</v>
      </c>
      <c r="AD31" s="288"/>
      <c r="AE31" s="288"/>
      <c r="AF31" s="203" t="s">
        <v>477</v>
      </c>
    </row>
    <row r="32" spans="1:32" ht="102.75" outlineLevel="1" thickBot="1">
      <c r="A32" s="276"/>
      <c r="B32" s="276"/>
      <c r="C32" s="280"/>
      <c r="D32" s="56" t="s">
        <v>67</v>
      </c>
      <c r="E32" s="276"/>
      <c r="F32" s="54">
        <v>0.1</v>
      </c>
      <c r="G32" s="53" t="s">
        <v>43</v>
      </c>
      <c r="H32" s="31"/>
      <c r="I32" s="31"/>
      <c r="J32" s="57"/>
      <c r="K32" s="32"/>
      <c r="L32" s="32">
        <f t="shared" si="2"/>
        <v>0</v>
      </c>
      <c r="M32" s="289"/>
      <c r="N32" s="292"/>
      <c r="O32" s="289"/>
      <c r="P32" s="314"/>
      <c r="Q32" s="286"/>
      <c r="R32" s="142">
        <f>F32</f>
        <v>0.1</v>
      </c>
      <c r="S32" s="143">
        <v>0.1</v>
      </c>
      <c r="T32" s="365"/>
      <c r="U32" s="365"/>
      <c r="V32" s="232" t="s">
        <v>196</v>
      </c>
      <c r="W32" s="207">
        <v>0</v>
      </c>
      <c r="X32" s="190">
        <v>0</v>
      </c>
      <c r="Y32" s="275"/>
      <c r="Z32" s="275"/>
      <c r="AA32" s="208" t="s">
        <v>477</v>
      </c>
      <c r="AB32" s="237">
        <v>0</v>
      </c>
      <c r="AC32" s="229">
        <v>0</v>
      </c>
      <c r="AD32" s="415"/>
      <c r="AE32" s="415"/>
      <c r="AF32" s="203" t="s">
        <v>477</v>
      </c>
    </row>
    <row r="33" spans="1:32" ht="102" outlineLevel="1">
      <c r="A33" s="310" t="s">
        <v>68</v>
      </c>
      <c r="B33" s="310" t="s">
        <v>69</v>
      </c>
      <c r="C33" s="316">
        <v>44561</v>
      </c>
      <c r="D33" s="52" t="s">
        <v>70</v>
      </c>
      <c r="E33" s="53" t="s">
        <v>53</v>
      </c>
      <c r="F33" s="54">
        <v>0.2</v>
      </c>
      <c r="G33" s="53" t="s">
        <v>43</v>
      </c>
      <c r="H33" s="31"/>
      <c r="I33" s="31"/>
      <c r="J33" s="57"/>
      <c r="K33" s="32"/>
      <c r="L33" s="32">
        <f t="shared" si="2"/>
        <v>0</v>
      </c>
      <c r="M33" s="58"/>
      <c r="N33" s="59"/>
      <c r="O33" s="58"/>
      <c r="P33" s="60"/>
      <c r="Q33" s="127"/>
      <c r="R33" s="138">
        <f>F33</f>
        <v>0.2</v>
      </c>
      <c r="S33" s="139">
        <v>0.2</v>
      </c>
      <c r="T33" s="359">
        <f>SUM(F33:F34)/3</f>
        <v>0.33333333333333331</v>
      </c>
      <c r="U33" s="363">
        <f>SUM(S33:S34)*T33</f>
        <v>6.6666666666666666E-2</v>
      </c>
      <c r="V33" s="233" t="s">
        <v>197</v>
      </c>
      <c r="W33" s="207">
        <v>0</v>
      </c>
      <c r="X33" s="190">
        <v>0</v>
      </c>
      <c r="Y33" s="412" t="s">
        <v>477</v>
      </c>
      <c r="Z33" s="412" t="s">
        <v>477</v>
      </c>
      <c r="AA33" s="208" t="s">
        <v>477</v>
      </c>
      <c r="AB33" s="238">
        <v>0</v>
      </c>
      <c r="AC33" s="189">
        <v>0</v>
      </c>
      <c r="AD33" s="289"/>
      <c r="AE33" s="416"/>
      <c r="AF33" s="203" t="s">
        <v>477</v>
      </c>
    </row>
    <row r="34" spans="1:32" ht="127.5" outlineLevel="1">
      <c r="A34" s="311"/>
      <c r="B34" s="311"/>
      <c r="C34" s="318"/>
      <c r="D34" s="52" t="s">
        <v>71</v>
      </c>
      <c r="E34" s="53" t="s">
        <v>53</v>
      </c>
      <c r="F34" s="54">
        <v>0.8</v>
      </c>
      <c r="G34" s="53"/>
      <c r="H34" s="53"/>
      <c r="I34" s="53" t="s">
        <v>43</v>
      </c>
      <c r="J34" s="53" t="s">
        <v>43</v>
      </c>
      <c r="K34" s="32"/>
      <c r="L34" s="32">
        <f t="shared" si="2"/>
        <v>0</v>
      </c>
      <c r="M34" s="61">
        <v>0.33</v>
      </c>
      <c r="N34" s="62">
        <f>SUM(L34:L34)*M34</f>
        <v>0</v>
      </c>
      <c r="O34" s="61">
        <f>+N34/M34</f>
        <v>0</v>
      </c>
      <c r="P34" s="63">
        <v>6300000</v>
      </c>
      <c r="Q34" s="128" t="s">
        <v>44</v>
      </c>
      <c r="R34" s="135">
        <v>0</v>
      </c>
      <c r="S34" s="21">
        <v>0</v>
      </c>
      <c r="T34" s="272"/>
      <c r="U34" s="359"/>
      <c r="V34" s="215" t="s">
        <v>193</v>
      </c>
      <c r="W34" s="136">
        <v>0</v>
      </c>
      <c r="X34" s="190">
        <v>0</v>
      </c>
      <c r="Y34" s="275"/>
      <c r="Z34" s="275"/>
      <c r="AA34" s="203" t="s">
        <v>544</v>
      </c>
      <c r="AB34" s="240">
        <v>0.8</v>
      </c>
      <c r="AC34" s="190">
        <v>0</v>
      </c>
      <c r="AD34" s="275"/>
      <c r="AE34" s="289"/>
      <c r="AF34" s="203" t="s">
        <v>477</v>
      </c>
    </row>
    <row r="35" spans="1:32" ht="67.5" customHeight="1" outlineLevel="1">
      <c r="A35" s="276" t="s">
        <v>72</v>
      </c>
      <c r="B35" s="310" t="s">
        <v>40</v>
      </c>
      <c r="C35" s="316">
        <v>44561</v>
      </c>
      <c r="D35" s="52" t="s">
        <v>73</v>
      </c>
      <c r="E35" s="276" t="s">
        <v>53</v>
      </c>
      <c r="F35" s="54">
        <v>0.15</v>
      </c>
      <c r="G35" s="53"/>
      <c r="H35" s="53" t="s">
        <v>43</v>
      </c>
      <c r="I35" s="53"/>
      <c r="J35" s="53"/>
      <c r="K35" s="32"/>
      <c r="L35" s="32">
        <f t="shared" si="2"/>
        <v>0</v>
      </c>
      <c r="M35" s="287">
        <v>0.34</v>
      </c>
      <c r="N35" s="290">
        <f>SUM(L35:L40)*M35</f>
        <v>0</v>
      </c>
      <c r="O35" s="287">
        <f>+N35/M35</f>
        <v>0</v>
      </c>
      <c r="P35" s="312">
        <v>12000000</v>
      </c>
      <c r="Q35" s="281" t="s">
        <v>44</v>
      </c>
      <c r="R35" s="135">
        <v>0</v>
      </c>
      <c r="S35" s="21">
        <v>0</v>
      </c>
      <c r="T35" s="360">
        <f>SUM(F35:F40)/3</f>
        <v>0.33333333333333331</v>
      </c>
      <c r="U35" s="360">
        <f>SUM(S35:S40)*T35</f>
        <v>6.6666666666666666E-2</v>
      </c>
      <c r="V35" s="215" t="s">
        <v>193</v>
      </c>
      <c r="W35" s="136">
        <f>F35</f>
        <v>0.15</v>
      </c>
      <c r="X35" s="190">
        <v>0.15</v>
      </c>
      <c r="Y35" s="412" t="s">
        <v>477</v>
      </c>
      <c r="Z35" s="412" t="s">
        <v>477</v>
      </c>
      <c r="AA35" s="203" t="s">
        <v>491</v>
      </c>
      <c r="AB35" s="236">
        <v>0</v>
      </c>
      <c r="AC35" s="190">
        <v>0</v>
      </c>
      <c r="AD35" s="417" t="s">
        <v>477</v>
      </c>
      <c r="AE35" s="417" t="s">
        <v>477</v>
      </c>
      <c r="AF35" s="203" t="s">
        <v>477</v>
      </c>
    </row>
    <row r="36" spans="1:32" ht="77.25" customHeight="1" outlineLevel="1">
      <c r="A36" s="276"/>
      <c r="B36" s="315"/>
      <c r="C36" s="317"/>
      <c r="D36" s="52" t="s">
        <v>74</v>
      </c>
      <c r="E36" s="276"/>
      <c r="F36" s="54">
        <v>0.2</v>
      </c>
      <c r="G36" s="53" t="s">
        <v>43</v>
      </c>
      <c r="H36" s="53"/>
      <c r="I36" s="53"/>
      <c r="J36" s="64"/>
      <c r="K36" s="32"/>
      <c r="L36" s="32">
        <f t="shared" si="2"/>
        <v>0</v>
      </c>
      <c r="M36" s="288"/>
      <c r="N36" s="291"/>
      <c r="O36" s="288"/>
      <c r="P36" s="313"/>
      <c r="Q36" s="282"/>
      <c r="R36" s="136">
        <f t="shared" ref="R36" si="3">F36</f>
        <v>0.2</v>
      </c>
      <c r="S36" s="137">
        <v>0.2</v>
      </c>
      <c r="T36" s="361"/>
      <c r="U36" s="361"/>
      <c r="V36" s="234" t="s">
        <v>198</v>
      </c>
      <c r="W36" s="207">
        <v>0</v>
      </c>
      <c r="X36" s="190">
        <v>0</v>
      </c>
      <c r="Y36" s="275"/>
      <c r="Z36" s="275"/>
      <c r="AA36" s="208" t="s">
        <v>477</v>
      </c>
      <c r="AB36" s="236">
        <v>0</v>
      </c>
      <c r="AC36" s="190">
        <v>0</v>
      </c>
      <c r="AD36" s="288"/>
      <c r="AE36" s="288"/>
      <c r="AF36" s="203" t="s">
        <v>477</v>
      </c>
    </row>
    <row r="37" spans="1:32" ht="102" outlineLevel="1">
      <c r="A37" s="276"/>
      <c r="B37" s="315"/>
      <c r="C37" s="317"/>
      <c r="D37" s="52" t="s">
        <v>75</v>
      </c>
      <c r="E37" s="53" t="s">
        <v>53</v>
      </c>
      <c r="F37" s="32">
        <v>0.2</v>
      </c>
      <c r="G37" s="31"/>
      <c r="H37" s="31"/>
      <c r="I37" s="31"/>
      <c r="J37" s="31" t="s">
        <v>43</v>
      </c>
      <c r="K37" s="32"/>
      <c r="L37" s="32">
        <f t="shared" si="2"/>
        <v>0</v>
      </c>
      <c r="M37" s="288"/>
      <c r="N37" s="291"/>
      <c r="O37" s="288"/>
      <c r="P37" s="313"/>
      <c r="Q37" s="282"/>
      <c r="R37" s="135">
        <v>0</v>
      </c>
      <c r="S37" s="21">
        <v>0</v>
      </c>
      <c r="T37" s="361"/>
      <c r="U37" s="361"/>
      <c r="V37" s="215" t="s">
        <v>193</v>
      </c>
      <c r="W37" s="207">
        <v>0</v>
      </c>
      <c r="X37" s="190">
        <v>0</v>
      </c>
      <c r="Y37" s="275"/>
      <c r="Z37" s="275"/>
      <c r="AA37" s="214" t="s">
        <v>477</v>
      </c>
      <c r="AB37" s="240">
        <f>F37</f>
        <v>0.2</v>
      </c>
      <c r="AC37" s="190">
        <v>0</v>
      </c>
      <c r="AD37" s="288"/>
      <c r="AE37" s="288"/>
      <c r="AF37" s="203" t="s">
        <v>477</v>
      </c>
    </row>
    <row r="38" spans="1:32" ht="77.25" customHeight="1" outlineLevel="1">
      <c r="A38" s="276"/>
      <c r="B38" s="315"/>
      <c r="C38" s="317"/>
      <c r="D38" s="52" t="s">
        <v>76</v>
      </c>
      <c r="E38" s="53" t="s">
        <v>53</v>
      </c>
      <c r="F38" s="32">
        <v>0.1</v>
      </c>
      <c r="G38" s="64"/>
      <c r="H38" s="65"/>
      <c r="I38" s="65"/>
      <c r="J38" s="31" t="s">
        <v>43</v>
      </c>
      <c r="K38" s="32"/>
      <c r="L38" s="32">
        <f t="shared" si="2"/>
        <v>0</v>
      </c>
      <c r="M38" s="288"/>
      <c r="N38" s="291"/>
      <c r="O38" s="288"/>
      <c r="P38" s="313"/>
      <c r="Q38" s="282"/>
      <c r="R38" s="135">
        <v>0</v>
      </c>
      <c r="S38" s="21">
        <v>0</v>
      </c>
      <c r="T38" s="361"/>
      <c r="U38" s="361"/>
      <c r="V38" s="215" t="s">
        <v>193</v>
      </c>
      <c r="W38" s="207">
        <v>0</v>
      </c>
      <c r="X38" s="190">
        <v>0</v>
      </c>
      <c r="Y38" s="275"/>
      <c r="Z38" s="275"/>
      <c r="AA38" s="214" t="s">
        <v>477</v>
      </c>
      <c r="AB38" s="240">
        <f>F38</f>
        <v>0.1</v>
      </c>
      <c r="AC38" s="190">
        <v>0</v>
      </c>
      <c r="AD38" s="288"/>
      <c r="AE38" s="288"/>
      <c r="AF38" s="203" t="s">
        <v>477</v>
      </c>
    </row>
    <row r="39" spans="1:32" ht="51.75" customHeight="1" outlineLevel="1">
      <c r="A39" s="276"/>
      <c r="B39" s="311"/>
      <c r="C39" s="318"/>
      <c r="D39" s="52" t="s">
        <v>77</v>
      </c>
      <c r="E39" s="53" t="s">
        <v>53</v>
      </c>
      <c r="F39" s="32">
        <v>0.2</v>
      </c>
      <c r="G39" s="53"/>
      <c r="H39" s="31" t="s">
        <v>43</v>
      </c>
      <c r="I39" s="65"/>
      <c r="J39" s="31" t="s">
        <v>43</v>
      </c>
      <c r="K39" s="32"/>
      <c r="L39" s="32">
        <f t="shared" si="2"/>
        <v>0</v>
      </c>
      <c r="M39" s="288"/>
      <c r="N39" s="291"/>
      <c r="O39" s="288"/>
      <c r="P39" s="314"/>
      <c r="Q39" s="282"/>
      <c r="R39" s="135">
        <v>0</v>
      </c>
      <c r="S39" s="21">
        <v>0</v>
      </c>
      <c r="T39" s="361"/>
      <c r="U39" s="361"/>
      <c r="V39" s="215" t="s">
        <v>193</v>
      </c>
      <c r="W39" s="136">
        <f>F39/2</f>
        <v>0.1</v>
      </c>
      <c r="X39" s="190">
        <v>0.1</v>
      </c>
      <c r="Y39" s="275"/>
      <c r="Z39" s="275"/>
      <c r="AA39" s="203" t="s">
        <v>492</v>
      </c>
      <c r="AB39" s="240">
        <f>W39</f>
        <v>0.1</v>
      </c>
      <c r="AC39" s="190">
        <v>0</v>
      </c>
      <c r="AD39" s="288"/>
      <c r="AE39" s="288"/>
      <c r="AF39" s="203" t="s">
        <v>477</v>
      </c>
    </row>
    <row r="40" spans="1:32" ht="39" outlineLevel="1" thickBot="1">
      <c r="A40" s="276"/>
      <c r="B40" s="66" t="s">
        <v>78</v>
      </c>
      <c r="C40" s="67">
        <v>44561</v>
      </c>
      <c r="D40" s="68" t="s">
        <v>79</v>
      </c>
      <c r="E40" s="66" t="s">
        <v>58</v>
      </c>
      <c r="F40" s="69">
        <v>0.15</v>
      </c>
      <c r="G40" s="53"/>
      <c r="H40" s="53" t="s">
        <v>43</v>
      </c>
      <c r="I40" s="53" t="s">
        <v>43</v>
      </c>
      <c r="J40" s="53" t="s">
        <v>43</v>
      </c>
      <c r="K40" s="32"/>
      <c r="L40" s="32">
        <f t="shared" si="2"/>
        <v>0</v>
      </c>
      <c r="M40" s="289"/>
      <c r="N40" s="292"/>
      <c r="O40" s="289"/>
      <c r="P40" s="70">
        <v>5000000</v>
      </c>
      <c r="Q40" s="286"/>
      <c r="R40" s="135">
        <v>0</v>
      </c>
      <c r="S40" s="21">
        <v>0</v>
      </c>
      <c r="T40" s="362"/>
      <c r="U40" s="362"/>
      <c r="V40" s="215" t="s">
        <v>193</v>
      </c>
      <c r="W40" s="136">
        <f>F40/2</f>
        <v>7.4999999999999997E-2</v>
      </c>
      <c r="X40" s="190">
        <v>0.08</v>
      </c>
      <c r="Y40" s="275"/>
      <c r="Z40" s="275"/>
      <c r="AA40" s="203" t="s">
        <v>493</v>
      </c>
      <c r="AB40" s="240">
        <f>W40</f>
        <v>7.4999999999999997E-2</v>
      </c>
      <c r="AC40" s="190">
        <v>0</v>
      </c>
      <c r="AD40" s="289"/>
      <c r="AE40" s="289"/>
      <c r="AF40" s="203" t="s">
        <v>477</v>
      </c>
    </row>
    <row r="41" spans="1:32" ht="15.75" thickBot="1">
      <c r="A41" s="319" t="s">
        <v>192</v>
      </c>
      <c r="B41" s="320"/>
      <c r="C41" s="320"/>
      <c r="D41" s="320"/>
      <c r="E41" s="320"/>
      <c r="F41" s="320"/>
      <c r="G41" s="320"/>
      <c r="H41" s="320"/>
      <c r="I41" s="320"/>
      <c r="J41" s="320"/>
      <c r="K41" s="320"/>
      <c r="L41" s="321"/>
      <c r="N41" s="49">
        <f>SUM(N28:N40)</f>
        <v>0</v>
      </c>
      <c r="O41" s="72">
        <f>AVERAGE(O28:O40)</f>
        <v>0</v>
      </c>
      <c r="R41" s="147">
        <f>SUM(R28:R40)/3</f>
        <v>0.20000000000000004</v>
      </c>
      <c r="S41" s="148">
        <f t="shared" ref="S41" si="4">SUM(S28:S40)/3</f>
        <v>0.20000000000000004</v>
      </c>
      <c r="T41" s="148">
        <f>SUM(T28:T40)</f>
        <v>1</v>
      </c>
      <c r="U41" s="148">
        <f>SUM(U28:U40)</f>
        <v>0.2</v>
      </c>
      <c r="V41" s="235"/>
      <c r="W41" s="147">
        <f>SUM(W28:W40)/3</f>
        <v>0.2583333333333333</v>
      </c>
      <c r="X41" s="148">
        <f t="shared" ref="X41" si="5">SUM(X28:X40)/3</f>
        <v>0.25999999999999995</v>
      </c>
      <c r="Y41" s="148">
        <f>SUM(Y28:Y40)</f>
        <v>0</v>
      </c>
      <c r="Z41" s="148">
        <f>SUM(Z28:Z40)</f>
        <v>0</v>
      </c>
      <c r="AA41" s="123"/>
      <c r="AB41" s="239">
        <f>SUM(AB28:AB40)/3</f>
        <v>0.54166666666666663</v>
      </c>
      <c r="AC41" s="148">
        <f t="shared" ref="AC41" si="6">SUM(AC28:AC40)/3</f>
        <v>0</v>
      </c>
      <c r="AD41" s="148">
        <f>SUM(AD28:AD40)</f>
        <v>0</v>
      </c>
      <c r="AE41" s="148">
        <f>SUM(AE28:AE40)</f>
        <v>0</v>
      </c>
      <c r="AF41" s="123"/>
    </row>
    <row r="42" spans="1:32" ht="13.5" thickBot="1">
      <c r="A42" s="44"/>
      <c r="B42" s="73"/>
      <c r="C42" s="74"/>
      <c r="D42" s="75"/>
      <c r="E42" s="44"/>
      <c r="F42" s="76"/>
      <c r="G42" s="44"/>
      <c r="H42" s="44"/>
      <c r="I42" s="44"/>
      <c r="J42" s="44"/>
      <c r="K42" s="71"/>
      <c r="L42" s="71"/>
    </row>
    <row r="43" spans="1:32" ht="17.25" customHeight="1" thickBot="1">
      <c r="A43" s="299" t="s">
        <v>80</v>
      </c>
      <c r="B43" s="300"/>
      <c r="C43" s="301" t="s">
        <v>81</v>
      </c>
      <c r="D43" s="302"/>
      <c r="E43" s="302"/>
      <c r="F43" s="302"/>
      <c r="G43" s="302"/>
      <c r="H43" s="302"/>
      <c r="I43" s="302"/>
      <c r="J43" s="302"/>
      <c r="K43" s="302"/>
      <c r="L43" s="302"/>
      <c r="M43" s="302"/>
      <c r="N43" s="302"/>
      <c r="O43" s="302"/>
      <c r="P43" s="302"/>
      <c r="Q43" s="302"/>
      <c r="R43" s="378" t="s">
        <v>189</v>
      </c>
      <c r="S43" s="379"/>
      <c r="T43" s="379"/>
      <c r="U43" s="380"/>
      <c r="V43" s="381"/>
      <c r="W43" s="378" t="s">
        <v>476</v>
      </c>
      <c r="X43" s="379"/>
      <c r="Y43" s="379"/>
      <c r="Z43" s="380"/>
      <c r="AA43" s="381"/>
      <c r="AB43" s="378" t="s">
        <v>478</v>
      </c>
      <c r="AC43" s="379"/>
      <c r="AD43" s="379"/>
      <c r="AE43" s="380"/>
      <c r="AF43" s="381"/>
    </row>
    <row r="44" spans="1:32" s="4" customFormat="1" ht="38.25" customHeight="1">
      <c r="A44" s="303" t="s">
        <v>15</v>
      </c>
      <c r="B44" s="5" t="s">
        <v>16</v>
      </c>
      <c r="C44" s="5" t="s">
        <v>17</v>
      </c>
      <c r="D44" s="6" t="s">
        <v>18</v>
      </c>
      <c r="E44" s="7" t="s">
        <v>16</v>
      </c>
      <c r="F44" s="50" t="s">
        <v>19</v>
      </c>
      <c r="G44" s="305" t="s">
        <v>20</v>
      </c>
      <c r="H44" s="306"/>
      <c r="I44" s="306"/>
      <c r="J44" s="306"/>
      <c r="K44" s="8" t="s">
        <v>21</v>
      </c>
      <c r="L44" s="8" t="s">
        <v>22</v>
      </c>
      <c r="M44" s="9" t="s">
        <v>23</v>
      </c>
      <c r="N44" s="9" t="s">
        <v>22</v>
      </c>
      <c r="O44" s="10" t="s">
        <v>24</v>
      </c>
      <c r="P44" s="11" t="s">
        <v>25</v>
      </c>
      <c r="Q44" s="307" t="s">
        <v>26</v>
      </c>
      <c r="R44" s="386" t="s">
        <v>190</v>
      </c>
      <c r="S44" s="354" t="s">
        <v>190</v>
      </c>
      <c r="T44" s="354" t="s">
        <v>191</v>
      </c>
      <c r="U44" s="353" t="s">
        <v>474</v>
      </c>
      <c r="V44" s="390" t="s">
        <v>188</v>
      </c>
      <c r="W44" s="386" t="s">
        <v>486</v>
      </c>
      <c r="X44" s="354" t="s">
        <v>486</v>
      </c>
      <c r="Y44" s="354" t="s">
        <v>191</v>
      </c>
      <c r="Z44" s="353" t="s">
        <v>474</v>
      </c>
      <c r="AA44" s="356" t="s">
        <v>188</v>
      </c>
      <c r="AB44" s="386" t="s">
        <v>190</v>
      </c>
      <c r="AC44" s="354" t="s">
        <v>190</v>
      </c>
      <c r="AD44" s="354" t="s">
        <v>191</v>
      </c>
      <c r="AE44" s="353" t="s">
        <v>474</v>
      </c>
      <c r="AF44" s="356" t="s">
        <v>188</v>
      </c>
    </row>
    <row r="45" spans="1:32" s="4" customFormat="1" ht="25.5">
      <c r="A45" s="304"/>
      <c r="B45" s="12" t="s">
        <v>27</v>
      </c>
      <c r="C45" s="13" t="s">
        <v>28</v>
      </c>
      <c r="D45" s="14" t="s">
        <v>29</v>
      </c>
      <c r="E45" s="15" t="s">
        <v>30</v>
      </c>
      <c r="F45" s="51"/>
      <c r="G45" s="15" t="s">
        <v>31</v>
      </c>
      <c r="H45" s="15" t="s">
        <v>32</v>
      </c>
      <c r="I45" s="15" t="s">
        <v>33</v>
      </c>
      <c r="J45" s="15" t="s">
        <v>34</v>
      </c>
      <c r="K45" s="8" t="s">
        <v>35</v>
      </c>
      <c r="L45" s="8" t="s">
        <v>36</v>
      </c>
      <c r="M45" s="9" t="s">
        <v>37</v>
      </c>
      <c r="N45" s="9" t="s">
        <v>28</v>
      </c>
      <c r="O45" s="10" t="s">
        <v>28</v>
      </c>
      <c r="P45" s="16" t="s">
        <v>38</v>
      </c>
      <c r="Q45" s="308"/>
      <c r="R45" s="386"/>
      <c r="S45" s="354"/>
      <c r="T45" s="354"/>
      <c r="U45" s="354"/>
      <c r="V45" s="390"/>
      <c r="W45" s="387"/>
      <c r="X45" s="388"/>
      <c r="Y45" s="388"/>
      <c r="Z45" s="354"/>
      <c r="AA45" s="389"/>
      <c r="AB45" s="387"/>
      <c r="AC45" s="388"/>
      <c r="AD45" s="388"/>
      <c r="AE45" s="354"/>
      <c r="AF45" s="389"/>
    </row>
    <row r="46" spans="1:32" ht="78.75" customHeight="1" outlineLevel="1">
      <c r="A46" s="276" t="s">
        <v>82</v>
      </c>
      <c r="B46" s="310" t="s">
        <v>40</v>
      </c>
      <c r="C46" s="280">
        <v>44561</v>
      </c>
      <c r="D46" s="52" t="s">
        <v>83</v>
      </c>
      <c r="E46" s="53" t="s">
        <v>53</v>
      </c>
      <c r="F46" s="77">
        <v>0.2</v>
      </c>
      <c r="G46" s="53"/>
      <c r="H46" s="53"/>
      <c r="I46" s="53" t="s">
        <v>43</v>
      </c>
      <c r="J46" s="64"/>
      <c r="K46" s="32"/>
      <c r="L46" s="32">
        <f>+K46*F46</f>
        <v>0</v>
      </c>
      <c r="M46" s="283">
        <v>0.2</v>
      </c>
      <c r="N46" s="290">
        <f>SUM(L46:L48)*M46</f>
        <v>0</v>
      </c>
      <c r="O46" s="287">
        <f>+N46/M46</f>
        <v>0</v>
      </c>
      <c r="P46" s="293">
        <v>30000000</v>
      </c>
      <c r="Q46" s="281" t="s">
        <v>44</v>
      </c>
      <c r="R46" s="207">
        <v>0</v>
      </c>
      <c r="S46" s="190">
        <v>0</v>
      </c>
      <c r="T46" s="393">
        <v>0.25</v>
      </c>
      <c r="U46" s="403">
        <f>SUM(S46:S48)*T46</f>
        <v>0</v>
      </c>
      <c r="V46" s="247" t="s">
        <v>193</v>
      </c>
      <c r="W46" s="207">
        <v>0</v>
      </c>
      <c r="X46" s="190">
        <v>0</v>
      </c>
      <c r="Y46" s="407" t="s">
        <v>477</v>
      </c>
      <c r="Z46" s="410" t="s">
        <v>477</v>
      </c>
      <c r="AA46" s="248" t="s">
        <v>477</v>
      </c>
      <c r="AB46" s="136">
        <f>F46</f>
        <v>0.2</v>
      </c>
      <c r="AC46" s="190">
        <v>0</v>
      </c>
      <c r="AD46" s="407" t="s">
        <v>477</v>
      </c>
      <c r="AE46" s="410" t="s">
        <v>477</v>
      </c>
      <c r="AF46" s="248" t="s">
        <v>477</v>
      </c>
    </row>
    <row r="47" spans="1:32" ht="51" customHeight="1" outlineLevel="1">
      <c r="A47" s="276"/>
      <c r="B47" s="315"/>
      <c r="C47" s="280"/>
      <c r="D47" s="78" t="s">
        <v>84</v>
      </c>
      <c r="E47" s="53" t="s">
        <v>53</v>
      </c>
      <c r="F47" s="77">
        <v>0.4</v>
      </c>
      <c r="G47" s="53"/>
      <c r="H47" s="53" t="s">
        <v>43</v>
      </c>
      <c r="I47" s="53"/>
      <c r="J47" s="53"/>
      <c r="K47" s="32"/>
      <c r="L47" s="32">
        <f t="shared" ref="L47:L57" si="7">+K47*F47</f>
        <v>0</v>
      </c>
      <c r="M47" s="284"/>
      <c r="N47" s="291"/>
      <c r="O47" s="288"/>
      <c r="P47" s="294"/>
      <c r="Q47" s="282"/>
      <c r="R47" s="207">
        <v>0</v>
      </c>
      <c r="S47" s="190">
        <v>0</v>
      </c>
      <c r="T47" s="394"/>
      <c r="U47" s="403"/>
      <c r="V47" s="248" t="s">
        <v>193</v>
      </c>
      <c r="W47" s="136">
        <f>F47</f>
        <v>0.4</v>
      </c>
      <c r="X47" s="190">
        <v>0.4</v>
      </c>
      <c r="Y47" s="394"/>
      <c r="Z47" s="403"/>
      <c r="AA47" s="248" t="s">
        <v>494</v>
      </c>
      <c r="AB47" s="207">
        <v>0</v>
      </c>
      <c r="AC47" s="190">
        <v>0</v>
      </c>
      <c r="AD47" s="394"/>
      <c r="AE47" s="403"/>
      <c r="AF47" s="248" t="s">
        <v>477</v>
      </c>
    </row>
    <row r="48" spans="1:32" ht="51" outlineLevel="1">
      <c r="A48" s="276"/>
      <c r="B48" s="311"/>
      <c r="C48" s="276"/>
      <c r="D48" s="68" t="s">
        <v>85</v>
      </c>
      <c r="E48" s="53" t="s">
        <v>53</v>
      </c>
      <c r="F48" s="77">
        <v>0.4</v>
      </c>
      <c r="H48" s="198" t="s">
        <v>43</v>
      </c>
      <c r="I48" s="53"/>
      <c r="J48" s="53"/>
      <c r="K48" s="32"/>
      <c r="L48" s="32">
        <f t="shared" si="7"/>
        <v>0</v>
      </c>
      <c r="M48" s="285"/>
      <c r="N48" s="292"/>
      <c r="O48" s="289"/>
      <c r="P48" s="309"/>
      <c r="Q48" s="286"/>
      <c r="R48" s="207">
        <v>0</v>
      </c>
      <c r="S48" s="190">
        <v>0</v>
      </c>
      <c r="T48" s="395"/>
      <c r="U48" s="403"/>
      <c r="V48" s="247" t="s">
        <v>193</v>
      </c>
      <c r="W48" s="136">
        <f>F48</f>
        <v>0.4</v>
      </c>
      <c r="X48" s="190">
        <v>0.4</v>
      </c>
      <c r="Y48" s="395"/>
      <c r="Z48" s="403"/>
      <c r="AA48" s="248" t="s">
        <v>495</v>
      </c>
      <c r="AB48" s="207">
        <v>0</v>
      </c>
      <c r="AC48" s="190">
        <v>0</v>
      </c>
      <c r="AD48" s="395"/>
      <c r="AE48" s="403"/>
      <c r="AF48" s="248" t="s">
        <v>477</v>
      </c>
    </row>
    <row r="49" spans="1:32" ht="75.75" customHeight="1" outlineLevel="1">
      <c r="A49" s="310" t="s">
        <v>86</v>
      </c>
      <c r="B49" s="53" t="s">
        <v>40</v>
      </c>
      <c r="C49" s="316">
        <v>44561</v>
      </c>
      <c r="D49" s="199" t="s">
        <v>466</v>
      </c>
      <c r="E49" s="53" t="s">
        <v>53</v>
      </c>
      <c r="F49" s="77">
        <v>0.33</v>
      </c>
      <c r="G49" s="53"/>
      <c r="H49" s="53"/>
      <c r="I49" s="53"/>
      <c r="J49" s="53" t="s">
        <v>43</v>
      </c>
      <c r="K49" s="32"/>
      <c r="L49" s="32">
        <f t="shared" si="7"/>
        <v>0</v>
      </c>
      <c r="M49" s="287">
        <v>0.2</v>
      </c>
      <c r="N49" s="290">
        <f>SUM(L49:L51)*M49</f>
        <v>0</v>
      </c>
      <c r="O49" s="287">
        <f>+N49/M49</f>
        <v>0</v>
      </c>
      <c r="P49" s="293">
        <v>10000000</v>
      </c>
      <c r="Q49" s="281" t="s">
        <v>44</v>
      </c>
      <c r="R49" s="135">
        <v>0</v>
      </c>
      <c r="S49" s="21">
        <v>0</v>
      </c>
      <c r="T49" s="393">
        <v>0.25</v>
      </c>
      <c r="U49" s="273">
        <f>SUM(S49:S51)*T49</f>
        <v>0</v>
      </c>
      <c r="V49" s="249" t="s">
        <v>193</v>
      </c>
      <c r="W49" s="207">
        <v>0</v>
      </c>
      <c r="X49" s="190">
        <v>0</v>
      </c>
      <c r="Y49" s="407" t="s">
        <v>477</v>
      </c>
      <c r="Z49" s="410" t="s">
        <v>477</v>
      </c>
      <c r="AA49" s="248" t="s">
        <v>477</v>
      </c>
      <c r="AB49" s="136">
        <f>F49</f>
        <v>0.33</v>
      </c>
      <c r="AC49" s="190">
        <v>0</v>
      </c>
      <c r="AD49" s="407" t="s">
        <v>477</v>
      </c>
      <c r="AE49" s="410" t="s">
        <v>477</v>
      </c>
      <c r="AF49" s="248" t="s">
        <v>477</v>
      </c>
    </row>
    <row r="50" spans="1:32" ht="75.75" customHeight="1" outlineLevel="1">
      <c r="A50" s="315"/>
      <c r="B50" s="310" t="s">
        <v>87</v>
      </c>
      <c r="C50" s="317"/>
      <c r="D50" s="52" t="s">
        <v>88</v>
      </c>
      <c r="E50" s="53" t="s">
        <v>89</v>
      </c>
      <c r="F50" s="77">
        <v>0.33</v>
      </c>
      <c r="G50" s="53"/>
      <c r="H50" s="53" t="s">
        <v>43</v>
      </c>
      <c r="I50" s="53"/>
      <c r="J50" s="53" t="s">
        <v>43</v>
      </c>
      <c r="K50" s="32"/>
      <c r="L50" s="32">
        <f t="shared" si="7"/>
        <v>0</v>
      </c>
      <c r="M50" s="288"/>
      <c r="N50" s="398"/>
      <c r="O50" s="288"/>
      <c r="P50" s="294"/>
      <c r="Q50" s="282"/>
      <c r="R50" s="135">
        <v>0</v>
      </c>
      <c r="S50" s="21">
        <v>0</v>
      </c>
      <c r="T50" s="394"/>
      <c r="U50" s="273"/>
      <c r="V50" s="249" t="s">
        <v>193</v>
      </c>
      <c r="W50" s="136">
        <f>F50/2</f>
        <v>0.16500000000000001</v>
      </c>
      <c r="X50" s="190">
        <v>0.17</v>
      </c>
      <c r="Y50" s="394"/>
      <c r="Z50" s="403"/>
      <c r="AA50" s="248" t="s">
        <v>496</v>
      </c>
      <c r="AB50" s="136">
        <f>W50</f>
        <v>0.16500000000000001</v>
      </c>
      <c r="AC50" s="190">
        <v>0</v>
      </c>
      <c r="AD50" s="394"/>
      <c r="AE50" s="403"/>
      <c r="AF50" s="248" t="s">
        <v>477</v>
      </c>
    </row>
    <row r="51" spans="1:32" ht="60.75" customHeight="1" outlineLevel="1">
      <c r="A51" s="315"/>
      <c r="B51" s="311"/>
      <c r="C51" s="317"/>
      <c r="D51" s="68" t="s">
        <v>90</v>
      </c>
      <c r="E51" s="53" t="s">
        <v>91</v>
      </c>
      <c r="F51" s="77">
        <v>0.34</v>
      </c>
      <c r="G51" s="53"/>
      <c r="H51" s="53" t="s">
        <v>43</v>
      </c>
      <c r="I51" s="53"/>
      <c r="J51" s="53" t="s">
        <v>43</v>
      </c>
      <c r="K51" s="32"/>
      <c r="L51" s="32">
        <f t="shared" si="7"/>
        <v>0</v>
      </c>
      <c r="M51" s="289"/>
      <c r="N51" s="292"/>
      <c r="O51" s="289"/>
      <c r="P51" s="294"/>
      <c r="Q51" s="282"/>
      <c r="R51" s="135">
        <v>0</v>
      </c>
      <c r="S51" s="21">
        <v>0</v>
      </c>
      <c r="T51" s="395"/>
      <c r="U51" s="273"/>
      <c r="V51" s="249" t="s">
        <v>193</v>
      </c>
      <c r="W51" s="136">
        <f>F51/2</f>
        <v>0.17</v>
      </c>
      <c r="X51" s="190">
        <v>0.17</v>
      </c>
      <c r="Y51" s="395"/>
      <c r="Z51" s="403"/>
      <c r="AA51" s="248" t="s">
        <v>497</v>
      </c>
      <c r="AB51" s="136">
        <f>W51</f>
        <v>0.17</v>
      </c>
      <c r="AC51" s="190">
        <v>0</v>
      </c>
      <c r="AD51" s="395"/>
      <c r="AE51" s="403"/>
      <c r="AF51" s="248" t="s">
        <v>477</v>
      </c>
    </row>
    <row r="52" spans="1:32" ht="114.75" outlineLevel="1">
      <c r="A52" s="276" t="s">
        <v>92</v>
      </c>
      <c r="B52" s="276" t="s">
        <v>93</v>
      </c>
      <c r="C52" s="280">
        <v>44561</v>
      </c>
      <c r="D52" s="68" t="s">
        <v>94</v>
      </c>
      <c r="E52" s="53" t="s">
        <v>95</v>
      </c>
      <c r="F52" s="77">
        <v>0.5</v>
      </c>
      <c r="G52" s="53" t="s">
        <v>43</v>
      </c>
      <c r="H52" s="53" t="s">
        <v>43</v>
      </c>
      <c r="I52" s="53" t="s">
        <v>43</v>
      </c>
      <c r="J52" s="53" t="s">
        <v>43</v>
      </c>
      <c r="K52" s="32"/>
      <c r="L52" s="32">
        <f t="shared" si="7"/>
        <v>0</v>
      </c>
      <c r="M52" s="287">
        <v>0.2</v>
      </c>
      <c r="N52" s="290">
        <f>SUM(L52:L53)*M52</f>
        <v>0</v>
      </c>
      <c r="O52" s="287">
        <f>+N52/M52</f>
        <v>0</v>
      </c>
      <c r="P52" s="293">
        <v>10000000</v>
      </c>
      <c r="Q52" s="281" t="s">
        <v>44</v>
      </c>
      <c r="R52" s="133">
        <f>F52/3</f>
        <v>0.16666666666666666</v>
      </c>
      <c r="S52" s="134">
        <v>0.16666666666666666</v>
      </c>
      <c r="T52" s="393">
        <v>0.25</v>
      </c>
      <c r="U52" s="273">
        <f>SUM(S52:S53)*T52</f>
        <v>4.1666666666666664E-2</v>
      </c>
      <c r="V52" s="248" t="s">
        <v>460</v>
      </c>
      <c r="W52" s="133">
        <f>R52</f>
        <v>0.16666666666666666</v>
      </c>
      <c r="X52" s="204">
        <v>0.17</v>
      </c>
      <c r="Y52" s="407" t="s">
        <v>477</v>
      </c>
      <c r="Z52" s="410" t="s">
        <v>477</v>
      </c>
      <c r="AA52" s="248" t="s">
        <v>498</v>
      </c>
      <c r="AB52" s="133">
        <f>W52</f>
        <v>0.16666666666666666</v>
      </c>
      <c r="AC52" s="204">
        <v>0</v>
      </c>
      <c r="AD52" s="407" t="s">
        <v>477</v>
      </c>
      <c r="AE52" s="410" t="s">
        <v>477</v>
      </c>
      <c r="AF52" s="248" t="s">
        <v>477</v>
      </c>
    </row>
    <row r="53" spans="1:32" ht="77.25" customHeight="1" outlineLevel="1">
      <c r="A53" s="276"/>
      <c r="B53" s="276"/>
      <c r="C53" s="280"/>
      <c r="D53" s="68" t="s">
        <v>96</v>
      </c>
      <c r="E53" s="53" t="s">
        <v>97</v>
      </c>
      <c r="F53" s="77">
        <v>0.5</v>
      </c>
      <c r="G53" s="53"/>
      <c r="H53" s="53" t="s">
        <v>43</v>
      </c>
      <c r="I53" s="53"/>
      <c r="J53" s="53"/>
      <c r="K53" s="32"/>
      <c r="L53" s="32">
        <f t="shared" si="7"/>
        <v>0</v>
      </c>
      <c r="M53" s="288"/>
      <c r="N53" s="291"/>
      <c r="O53" s="288"/>
      <c r="P53" s="294"/>
      <c r="Q53" s="282"/>
      <c r="R53" s="135">
        <v>0</v>
      </c>
      <c r="S53" s="21">
        <v>0</v>
      </c>
      <c r="T53" s="395"/>
      <c r="U53" s="273"/>
      <c r="V53" s="249" t="s">
        <v>193</v>
      </c>
      <c r="W53" s="136">
        <f>F53</f>
        <v>0.5</v>
      </c>
      <c r="X53" s="190">
        <v>0.5</v>
      </c>
      <c r="Y53" s="395"/>
      <c r="Z53" s="403"/>
      <c r="AA53" s="248" t="s">
        <v>499</v>
      </c>
      <c r="AB53" s="207">
        <v>0</v>
      </c>
      <c r="AC53" s="190">
        <v>0</v>
      </c>
      <c r="AD53" s="395"/>
      <c r="AE53" s="403"/>
      <c r="AF53" s="248" t="s">
        <v>477</v>
      </c>
    </row>
    <row r="54" spans="1:32" ht="57" customHeight="1" outlineLevel="1">
      <c r="A54" s="276" t="s">
        <v>98</v>
      </c>
      <c r="B54" s="53" t="s">
        <v>99</v>
      </c>
      <c r="C54" s="280">
        <v>44561</v>
      </c>
      <c r="D54" s="68" t="s">
        <v>100</v>
      </c>
      <c r="E54" s="53" t="s">
        <v>91</v>
      </c>
      <c r="F54" s="77">
        <v>0.3</v>
      </c>
      <c r="G54" s="53"/>
      <c r="H54" s="53" t="s">
        <v>43</v>
      </c>
      <c r="I54" s="64"/>
      <c r="J54" s="53"/>
      <c r="K54" s="32"/>
      <c r="L54" s="32">
        <f t="shared" si="7"/>
        <v>0</v>
      </c>
      <c r="M54" s="287">
        <v>0.2</v>
      </c>
      <c r="N54" s="290">
        <f>SUM(L54:L57)*M54</f>
        <v>0</v>
      </c>
      <c r="O54" s="287">
        <f>+N54/M54</f>
        <v>0</v>
      </c>
      <c r="P54" s="293">
        <v>8000000</v>
      </c>
      <c r="Q54" s="281" t="s">
        <v>44</v>
      </c>
      <c r="R54" s="135">
        <v>0</v>
      </c>
      <c r="S54" s="21">
        <v>0</v>
      </c>
      <c r="T54" s="393">
        <v>0.25</v>
      </c>
      <c r="U54" s="273">
        <f>SUM(S54:S57)*T54</f>
        <v>0.05</v>
      </c>
      <c r="V54" s="249" t="s">
        <v>193</v>
      </c>
      <c r="W54" s="136">
        <f>F54</f>
        <v>0.3</v>
      </c>
      <c r="X54" s="190">
        <v>0.3</v>
      </c>
      <c r="Y54" s="407" t="s">
        <v>477</v>
      </c>
      <c r="Z54" s="410" t="s">
        <v>477</v>
      </c>
      <c r="AA54" s="248" t="s">
        <v>500</v>
      </c>
      <c r="AB54" s="207">
        <v>0</v>
      </c>
      <c r="AC54" s="190">
        <v>0</v>
      </c>
      <c r="AD54" s="407" t="s">
        <v>477</v>
      </c>
      <c r="AE54" s="410" t="s">
        <v>477</v>
      </c>
      <c r="AF54" s="248" t="s">
        <v>477</v>
      </c>
    </row>
    <row r="55" spans="1:32" ht="57.75" customHeight="1" outlineLevel="1">
      <c r="A55" s="276"/>
      <c r="B55" s="53" t="s">
        <v>101</v>
      </c>
      <c r="C55" s="280"/>
      <c r="D55" s="68" t="s">
        <v>102</v>
      </c>
      <c r="E55" s="53" t="s">
        <v>97</v>
      </c>
      <c r="F55" s="77">
        <v>0.3</v>
      </c>
      <c r="G55" s="53"/>
      <c r="H55" s="53"/>
      <c r="I55" s="53"/>
      <c r="J55" s="53" t="s">
        <v>43</v>
      </c>
      <c r="K55" s="32"/>
      <c r="L55" s="32">
        <f t="shared" si="7"/>
        <v>0</v>
      </c>
      <c r="M55" s="288"/>
      <c r="N55" s="291"/>
      <c r="O55" s="288"/>
      <c r="P55" s="294"/>
      <c r="Q55" s="282"/>
      <c r="R55" s="135">
        <v>0</v>
      </c>
      <c r="S55" s="21">
        <v>0</v>
      </c>
      <c r="T55" s="394"/>
      <c r="U55" s="273"/>
      <c r="V55" s="249" t="s">
        <v>193</v>
      </c>
      <c r="W55" s="207">
        <v>0</v>
      </c>
      <c r="X55" s="190">
        <v>0</v>
      </c>
      <c r="Y55" s="394"/>
      <c r="Z55" s="403"/>
      <c r="AA55" s="248" t="s">
        <v>477</v>
      </c>
      <c r="AB55" s="136">
        <f>F55</f>
        <v>0.3</v>
      </c>
      <c r="AC55" s="190">
        <v>0</v>
      </c>
      <c r="AD55" s="394"/>
      <c r="AE55" s="403"/>
      <c r="AF55" s="248" t="s">
        <v>477</v>
      </c>
    </row>
    <row r="56" spans="1:32" ht="114.75" outlineLevel="1">
      <c r="A56" s="276"/>
      <c r="B56" s="310" t="s">
        <v>40</v>
      </c>
      <c r="C56" s="280"/>
      <c r="D56" s="68" t="s">
        <v>103</v>
      </c>
      <c r="E56" s="53" t="s">
        <v>104</v>
      </c>
      <c r="F56" s="77">
        <v>0.2</v>
      </c>
      <c r="G56" s="195" t="s">
        <v>43</v>
      </c>
      <c r="H56" s="53"/>
      <c r="I56" s="53"/>
      <c r="J56" s="53"/>
      <c r="K56" s="32"/>
      <c r="L56" s="32">
        <f t="shared" si="7"/>
        <v>0</v>
      </c>
      <c r="M56" s="288"/>
      <c r="N56" s="291"/>
      <c r="O56" s="288"/>
      <c r="P56" s="294"/>
      <c r="Q56" s="282"/>
      <c r="R56" s="136">
        <f>F56</f>
        <v>0.2</v>
      </c>
      <c r="S56" s="137">
        <v>0.2</v>
      </c>
      <c r="T56" s="394"/>
      <c r="U56" s="273"/>
      <c r="V56" s="250" t="s">
        <v>472</v>
      </c>
      <c r="W56" s="207">
        <v>0</v>
      </c>
      <c r="X56" s="190">
        <v>0</v>
      </c>
      <c r="Y56" s="394"/>
      <c r="Z56" s="403"/>
      <c r="AA56" s="248" t="s">
        <v>477</v>
      </c>
      <c r="AB56" s="207">
        <v>0</v>
      </c>
      <c r="AC56" s="190">
        <v>0</v>
      </c>
      <c r="AD56" s="394"/>
      <c r="AE56" s="403"/>
      <c r="AF56" s="248" t="s">
        <v>477</v>
      </c>
    </row>
    <row r="57" spans="1:32" ht="81" customHeight="1" outlineLevel="1" thickBot="1">
      <c r="A57" s="276"/>
      <c r="B57" s="311"/>
      <c r="C57" s="280"/>
      <c r="D57" s="52" t="s">
        <v>105</v>
      </c>
      <c r="E57" s="53" t="s">
        <v>104</v>
      </c>
      <c r="F57" s="77">
        <v>0.2</v>
      </c>
      <c r="G57" s="53"/>
      <c r="H57" s="53" t="s">
        <v>43</v>
      </c>
      <c r="I57" s="53"/>
      <c r="J57" s="53" t="s">
        <v>43</v>
      </c>
      <c r="K57" s="32"/>
      <c r="L57" s="32">
        <f t="shared" si="7"/>
        <v>0</v>
      </c>
      <c r="M57" s="289"/>
      <c r="N57" s="292"/>
      <c r="O57" s="289"/>
      <c r="P57" s="309"/>
      <c r="Q57" s="286"/>
      <c r="R57" s="145">
        <v>0</v>
      </c>
      <c r="S57" s="144">
        <v>0</v>
      </c>
      <c r="T57" s="395"/>
      <c r="U57" s="273"/>
      <c r="V57" s="249" t="s">
        <v>193</v>
      </c>
      <c r="W57" s="142">
        <f>F57/2</f>
        <v>0.1</v>
      </c>
      <c r="X57" s="229">
        <v>0.1</v>
      </c>
      <c r="Y57" s="395"/>
      <c r="Z57" s="403"/>
      <c r="AA57" s="248" t="s">
        <v>501</v>
      </c>
      <c r="AB57" s="142">
        <f>W57</f>
        <v>0.1</v>
      </c>
      <c r="AC57" s="229">
        <v>0</v>
      </c>
      <c r="AD57" s="395"/>
      <c r="AE57" s="403"/>
      <c r="AF57" s="248" t="s">
        <v>477</v>
      </c>
    </row>
    <row r="58" spans="1:32" ht="15.75" thickBot="1">
      <c r="A58" s="319" t="s">
        <v>192</v>
      </c>
      <c r="B58" s="320"/>
      <c r="C58" s="320"/>
      <c r="D58" s="320"/>
      <c r="E58" s="320"/>
      <c r="F58" s="320"/>
      <c r="G58" s="320"/>
      <c r="H58" s="320"/>
      <c r="I58" s="320"/>
      <c r="J58" s="320"/>
      <c r="K58" s="320"/>
      <c r="L58" s="321"/>
      <c r="N58" s="41">
        <f>SUM(N46:N57)</f>
        <v>0</v>
      </c>
      <c r="O58" s="42">
        <f>AVERAGE(O46:O57)</f>
        <v>0</v>
      </c>
      <c r="R58" s="147">
        <f>SUM(R46:R57)/4</f>
        <v>9.1666666666666674E-2</v>
      </c>
      <c r="S58" s="147">
        <f t="shared" ref="S58" si="8">SUM(S46:S57)/4</f>
        <v>9.1666666666666674E-2</v>
      </c>
      <c r="T58" s="147">
        <f>SUM(T46:T57)</f>
        <v>1</v>
      </c>
      <c r="U58" s="212">
        <f>SUM(U46:U57)</f>
        <v>9.1666666666666674E-2</v>
      </c>
      <c r="W58" s="147">
        <f>SUM(W46:W57)/4</f>
        <v>0.55041666666666667</v>
      </c>
      <c r="X58" s="147">
        <f t="shared" ref="X58:AE58" si="9">SUM(X46:X57)/4</f>
        <v>0.55249999999999999</v>
      </c>
      <c r="Y58" s="147">
        <f t="shared" si="9"/>
        <v>0</v>
      </c>
      <c r="Z58" s="147">
        <f t="shared" si="9"/>
        <v>0</v>
      </c>
      <c r="AA58" s="147"/>
      <c r="AB58" s="147">
        <f t="shared" si="9"/>
        <v>0.35791666666666672</v>
      </c>
      <c r="AC58" s="147">
        <f t="shared" si="9"/>
        <v>0</v>
      </c>
      <c r="AD58" s="147">
        <f t="shared" si="9"/>
        <v>0</v>
      </c>
      <c r="AE58" s="147">
        <f t="shared" si="9"/>
        <v>0</v>
      </c>
    </row>
    <row r="59" spans="1:32" ht="13.5" thickBot="1">
      <c r="A59" s="38"/>
      <c r="B59" s="44"/>
      <c r="C59" s="79"/>
      <c r="D59" s="80"/>
      <c r="E59" s="38"/>
      <c r="F59" s="81"/>
      <c r="G59" s="38"/>
      <c r="H59" s="38"/>
      <c r="I59" s="38"/>
      <c r="J59" s="38"/>
      <c r="K59" s="82"/>
      <c r="L59" s="82"/>
    </row>
    <row r="60" spans="1:32" ht="18" customHeight="1" thickBot="1">
      <c r="A60" s="299" t="s">
        <v>106</v>
      </c>
      <c r="B60" s="300"/>
      <c r="C60" s="301" t="s">
        <v>107</v>
      </c>
      <c r="D60" s="302"/>
      <c r="E60" s="302"/>
      <c r="F60" s="302"/>
      <c r="G60" s="302"/>
      <c r="H60" s="302"/>
      <c r="I60" s="302"/>
      <c r="J60" s="302"/>
      <c r="K60" s="302"/>
      <c r="L60" s="302"/>
      <c r="M60" s="302"/>
      <c r="N60" s="302"/>
      <c r="O60" s="302"/>
      <c r="P60" s="302"/>
      <c r="Q60" s="302"/>
      <c r="R60" s="378" t="s">
        <v>189</v>
      </c>
      <c r="S60" s="379"/>
      <c r="T60" s="379"/>
      <c r="U60" s="380"/>
      <c r="V60" s="381"/>
      <c r="W60" s="378" t="s">
        <v>476</v>
      </c>
      <c r="X60" s="379"/>
      <c r="Y60" s="379"/>
      <c r="Z60" s="380"/>
      <c r="AA60" s="381"/>
      <c r="AB60" s="378" t="s">
        <v>478</v>
      </c>
      <c r="AC60" s="379"/>
      <c r="AD60" s="379"/>
      <c r="AE60" s="380"/>
      <c r="AF60" s="381"/>
    </row>
    <row r="61" spans="1:32" s="4" customFormat="1" ht="38.25">
      <c r="A61" s="303" t="s">
        <v>15</v>
      </c>
      <c r="B61" s="5" t="s">
        <v>16</v>
      </c>
      <c r="C61" s="5" t="s">
        <v>17</v>
      </c>
      <c r="D61" s="6" t="s">
        <v>18</v>
      </c>
      <c r="E61" s="7" t="s">
        <v>16</v>
      </c>
      <c r="F61" s="50" t="s">
        <v>19</v>
      </c>
      <c r="G61" s="305" t="s">
        <v>20</v>
      </c>
      <c r="H61" s="306"/>
      <c r="I61" s="306"/>
      <c r="J61" s="306"/>
      <c r="K61" s="8" t="s">
        <v>21</v>
      </c>
      <c r="L61" s="8" t="s">
        <v>22</v>
      </c>
      <c r="M61" s="9" t="s">
        <v>23</v>
      </c>
      <c r="N61" s="9" t="s">
        <v>22</v>
      </c>
      <c r="O61" s="10" t="s">
        <v>24</v>
      </c>
      <c r="P61" s="11" t="s">
        <v>25</v>
      </c>
      <c r="Q61" s="307" t="s">
        <v>26</v>
      </c>
      <c r="R61" s="386" t="s">
        <v>190</v>
      </c>
      <c r="S61" s="354" t="s">
        <v>190</v>
      </c>
      <c r="T61" s="354" t="s">
        <v>191</v>
      </c>
      <c r="U61" s="388" t="s">
        <v>474</v>
      </c>
      <c r="V61" s="390" t="s">
        <v>188</v>
      </c>
      <c r="W61" s="386" t="s">
        <v>486</v>
      </c>
      <c r="X61" s="354" t="s">
        <v>486</v>
      </c>
      <c r="Y61" s="354" t="s">
        <v>191</v>
      </c>
      <c r="Z61" s="353" t="s">
        <v>474</v>
      </c>
      <c r="AA61" s="356" t="s">
        <v>188</v>
      </c>
      <c r="AB61" s="386" t="s">
        <v>190</v>
      </c>
      <c r="AC61" s="354" t="s">
        <v>190</v>
      </c>
      <c r="AD61" s="354" t="s">
        <v>191</v>
      </c>
      <c r="AE61" s="353" t="s">
        <v>474</v>
      </c>
      <c r="AF61" s="356" t="s">
        <v>188</v>
      </c>
    </row>
    <row r="62" spans="1:32" s="4" customFormat="1" ht="25.5">
      <c r="A62" s="304"/>
      <c r="B62" s="12" t="s">
        <v>27</v>
      </c>
      <c r="C62" s="13" t="s">
        <v>28</v>
      </c>
      <c r="D62" s="14" t="s">
        <v>29</v>
      </c>
      <c r="E62" s="15" t="s">
        <v>30</v>
      </c>
      <c r="F62" s="51"/>
      <c r="G62" s="15" t="s">
        <v>31</v>
      </c>
      <c r="H62" s="15" t="s">
        <v>32</v>
      </c>
      <c r="I62" s="15" t="s">
        <v>33</v>
      </c>
      <c r="J62" s="15" t="s">
        <v>34</v>
      </c>
      <c r="K62" s="8" t="s">
        <v>35</v>
      </c>
      <c r="L62" s="8" t="s">
        <v>36</v>
      </c>
      <c r="M62" s="9" t="s">
        <v>37</v>
      </c>
      <c r="N62" s="9" t="s">
        <v>28</v>
      </c>
      <c r="O62" s="10" t="s">
        <v>28</v>
      </c>
      <c r="P62" s="16" t="s">
        <v>38</v>
      </c>
      <c r="Q62" s="308"/>
      <c r="R62" s="386"/>
      <c r="S62" s="354"/>
      <c r="T62" s="354"/>
      <c r="U62" s="400"/>
      <c r="V62" s="390"/>
      <c r="W62" s="387"/>
      <c r="X62" s="388"/>
      <c r="Y62" s="388"/>
      <c r="Z62" s="354"/>
      <c r="AA62" s="389"/>
      <c r="AB62" s="387"/>
      <c r="AC62" s="388"/>
      <c r="AD62" s="388"/>
      <c r="AE62" s="354"/>
      <c r="AF62" s="389"/>
    </row>
    <row r="63" spans="1:32" ht="78" customHeight="1" outlineLevel="1">
      <c r="A63" s="276" t="s">
        <v>108</v>
      </c>
      <c r="B63" s="276" t="s">
        <v>109</v>
      </c>
      <c r="C63" s="280">
        <v>44561</v>
      </c>
      <c r="D63" s="52" t="s">
        <v>110</v>
      </c>
      <c r="E63" s="66" t="s">
        <v>53</v>
      </c>
      <c r="F63" s="77">
        <v>0.4</v>
      </c>
      <c r="G63" s="53" t="s">
        <v>43</v>
      </c>
      <c r="H63" s="53" t="s">
        <v>43</v>
      </c>
      <c r="I63" s="53" t="s">
        <v>43</v>
      </c>
      <c r="J63" s="53" t="s">
        <v>43</v>
      </c>
      <c r="K63" s="32"/>
      <c r="L63" s="32">
        <f>+K63*F63</f>
        <v>0</v>
      </c>
      <c r="M63" s="283">
        <v>0.34</v>
      </c>
      <c r="N63" s="290">
        <f>SUM(L63:L66)*M63</f>
        <v>0</v>
      </c>
      <c r="O63" s="287">
        <f>+N63/M63</f>
        <v>0</v>
      </c>
      <c r="P63" s="293">
        <v>7000000</v>
      </c>
      <c r="Q63" s="281" t="s">
        <v>44</v>
      </c>
      <c r="R63" s="149">
        <f>F63/3</f>
        <v>0.13333333333333333</v>
      </c>
      <c r="S63" s="150">
        <v>0.13</v>
      </c>
      <c r="T63" s="396">
        <f>SUM(F63:F66)/3</f>
        <v>0.33333333333333331</v>
      </c>
      <c r="U63" s="404">
        <f>SUM(S63:S66)*T63</f>
        <v>4.3333333333333335E-2</v>
      </c>
      <c r="V63" s="146" t="s">
        <v>199</v>
      </c>
      <c r="W63" s="149">
        <f>R63</f>
        <v>0.13333333333333333</v>
      </c>
      <c r="X63" s="243">
        <v>0.13</v>
      </c>
      <c r="Y63" s="418" t="s">
        <v>477</v>
      </c>
      <c r="Z63" s="420" t="s">
        <v>477</v>
      </c>
      <c r="AA63" s="181" t="s">
        <v>502</v>
      </c>
      <c r="AB63" s="149">
        <f>W63</f>
        <v>0.13333333333333333</v>
      </c>
      <c r="AC63" s="243">
        <v>0</v>
      </c>
      <c r="AD63" s="418" t="s">
        <v>477</v>
      </c>
      <c r="AE63" s="420" t="s">
        <v>477</v>
      </c>
      <c r="AF63" s="181" t="s">
        <v>477</v>
      </c>
    </row>
    <row r="64" spans="1:32" ht="83.25" customHeight="1" outlineLevel="1">
      <c r="A64" s="276"/>
      <c r="B64" s="276"/>
      <c r="C64" s="276"/>
      <c r="D64" s="52" t="s">
        <v>111</v>
      </c>
      <c r="E64" s="66" t="s">
        <v>53</v>
      </c>
      <c r="F64" s="77">
        <v>0.15</v>
      </c>
      <c r="G64" s="53"/>
      <c r="H64" s="53" t="s">
        <v>43</v>
      </c>
      <c r="I64" s="53"/>
      <c r="J64" s="53"/>
      <c r="K64" s="32"/>
      <c r="L64" s="32">
        <f t="shared" ref="L64:L72" si="10">+K64*F64</f>
        <v>0</v>
      </c>
      <c r="M64" s="284"/>
      <c r="N64" s="291"/>
      <c r="O64" s="288"/>
      <c r="P64" s="294"/>
      <c r="Q64" s="282"/>
      <c r="R64" s="151">
        <v>0</v>
      </c>
      <c r="S64" s="69">
        <v>0</v>
      </c>
      <c r="T64" s="276"/>
      <c r="U64" s="405"/>
      <c r="V64" s="146" t="s">
        <v>193</v>
      </c>
      <c r="W64" s="149">
        <f>F64</f>
        <v>0.15</v>
      </c>
      <c r="X64" s="243">
        <v>0.15</v>
      </c>
      <c r="Y64" s="419"/>
      <c r="Z64" s="421"/>
      <c r="AA64" s="181" t="s">
        <v>503</v>
      </c>
      <c r="AB64" s="243">
        <v>0</v>
      </c>
      <c r="AC64" s="243">
        <v>0</v>
      </c>
      <c r="AD64" s="419"/>
      <c r="AE64" s="421"/>
      <c r="AF64" s="181" t="s">
        <v>477</v>
      </c>
    </row>
    <row r="65" spans="1:32" ht="38.25" outlineLevel="1">
      <c r="A65" s="276"/>
      <c r="B65" s="276"/>
      <c r="C65" s="276"/>
      <c r="D65" s="52" t="s">
        <v>112</v>
      </c>
      <c r="E65" s="66" t="s">
        <v>53</v>
      </c>
      <c r="F65" s="77">
        <v>0.3</v>
      </c>
      <c r="G65" s="53"/>
      <c r="H65" s="53"/>
      <c r="I65" s="53" t="s">
        <v>43</v>
      </c>
      <c r="J65" s="53"/>
      <c r="K65" s="32"/>
      <c r="L65" s="32">
        <f t="shared" si="10"/>
        <v>0</v>
      </c>
      <c r="M65" s="284"/>
      <c r="N65" s="291"/>
      <c r="O65" s="288"/>
      <c r="P65" s="294"/>
      <c r="Q65" s="282"/>
      <c r="R65" s="151">
        <v>0</v>
      </c>
      <c r="S65" s="69">
        <v>0</v>
      </c>
      <c r="T65" s="276"/>
      <c r="U65" s="405"/>
      <c r="V65" s="146" t="s">
        <v>193</v>
      </c>
      <c r="W65" s="243">
        <v>0</v>
      </c>
      <c r="X65" s="243">
        <v>0</v>
      </c>
      <c r="Y65" s="419"/>
      <c r="Z65" s="421"/>
      <c r="AA65" s="181" t="s">
        <v>477</v>
      </c>
      <c r="AB65" s="149">
        <f>F65</f>
        <v>0.3</v>
      </c>
      <c r="AC65" s="243">
        <v>0</v>
      </c>
      <c r="AD65" s="419"/>
      <c r="AE65" s="421"/>
      <c r="AF65" s="181" t="s">
        <v>477</v>
      </c>
    </row>
    <row r="66" spans="1:32" ht="67.5" customHeight="1" outlineLevel="1">
      <c r="A66" s="276"/>
      <c r="B66" s="276"/>
      <c r="C66" s="276"/>
      <c r="D66" s="55" t="s">
        <v>113</v>
      </c>
      <c r="E66" s="66" t="s">
        <v>53</v>
      </c>
      <c r="F66" s="32">
        <v>0.15</v>
      </c>
      <c r="G66" s="53"/>
      <c r="H66" s="53"/>
      <c r="I66" s="53"/>
      <c r="J66" s="53" t="s">
        <v>43</v>
      </c>
      <c r="K66" s="32"/>
      <c r="L66" s="32">
        <f t="shared" si="10"/>
        <v>0</v>
      </c>
      <c r="M66" s="285"/>
      <c r="N66" s="292"/>
      <c r="O66" s="289"/>
      <c r="P66" s="294"/>
      <c r="Q66" s="282"/>
      <c r="R66" s="151">
        <v>0</v>
      </c>
      <c r="S66" s="69">
        <v>0</v>
      </c>
      <c r="T66" s="276"/>
      <c r="U66" s="406"/>
      <c r="V66" s="146" t="s">
        <v>193</v>
      </c>
      <c r="W66" s="243">
        <v>0</v>
      </c>
      <c r="X66" s="243">
        <v>0</v>
      </c>
      <c r="Y66" s="419"/>
      <c r="Z66" s="422"/>
      <c r="AA66" s="181" t="s">
        <v>477</v>
      </c>
      <c r="AB66" s="149">
        <f>F66</f>
        <v>0.15</v>
      </c>
      <c r="AC66" s="243">
        <v>0</v>
      </c>
      <c r="AD66" s="419"/>
      <c r="AE66" s="422"/>
      <c r="AF66" s="181" t="s">
        <v>477</v>
      </c>
    </row>
    <row r="67" spans="1:32" ht="94.5" customHeight="1" outlineLevel="1">
      <c r="A67" s="276" t="s">
        <v>114</v>
      </c>
      <c r="B67" s="276" t="s">
        <v>115</v>
      </c>
      <c r="C67" s="280">
        <v>44561</v>
      </c>
      <c r="D67" s="52" t="s">
        <v>116</v>
      </c>
      <c r="E67" s="53" t="s">
        <v>95</v>
      </c>
      <c r="F67" s="77">
        <v>0.4</v>
      </c>
      <c r="G67" s="53" t="s">
        <v>43</v>
      </c>
      <c r="H67" s="53" t="s">
        <v>43</v>
      </c>
      <c r="I67" s="53" t="s">
        <v>43</v>
      </c>
      <c r="J67" s="53" t="s">
        <v>43</v>
      </c>
      <c r="K67" s="32"/>
      <c r="L67" s="32">
        <f t="shared" si="10"/>
        <v>0</v>
      </c>
      <c r="M67" s="287">
        <v>0.33</v>
      </c>
      <c r="N67" s="290">
        <f>SUM(L67:L69)*M67</f>
        <v>0</v>
      </c>
      <c r="O67" s="287">
        <f>+N67/M67</f>
        <v>0</v>
      </c>
      <c r="P67" s="293">
        <v>8000000</v>
      </c>
      <c r="Q67" s="281" t="s">
        <v>44</v>
      </c>
      <c r="R67" s="149">
        <f>F67/3</f>
        <v>0.13333333333333333</v>
      </c>
      <c r="S67" s="150">
        <v>0.13</v>
      </c>
      <c r="T67" s="396">
        <v>0.33333333333333331</v>
      </c>
      <c r="U67" s="404">
        <f>SUM(S67:S69)*T67</f>
        <v>8.666666666666667E-2</v>
      </c>
      <c r="V67" s="146" t="s">
        <v>200</v>
      </c>
      <c r="W67" s="149">
        <f>R67</f>
        <v>0.13333333333333333</v>
      </c>
      <c r="X67" s="243">
        <v>0.13</v>
      </c>
      <c r="Y67" s="418" t="s">
        <v>477</v>
      </c>
      <c r="Z67" s="420" t="s">
        <v>477</v>
      </c>
      <c r="AA67" s="181" t="s">
        <v>504</v>
      </c>
      <c r="AB67" s="149">
        <f>W67</f>
        <v>0.13333333333333333</v>
      </c>
      <c r="AC67" s="243">
        <v>0</v>
      </c>
      <c r="AD67" s="418" t="s">
        <v>477</v>
      </c>
      <c r="AE67" s="420" t="s">
        <v>477</v>
      </c>
      <c r="AF67" s="181" t="s">
        <v>477</v>
      </c>
    </row>
    <row r="68" spans="1:32" ht="62.25" customHeight="1" outlineLevel="1">
      <c r="A68" s="276"/>
      <c r="B68" s="276"/>
      <c r="C68" s="280"/>
      <c r="D68" s="52" t="s">
        <v>117</v>
      </c>
      <c r="E68" s="53" t="s">
        <v>118</v>
      </c>
      <c r="F68" s="77">
        <v>0.4</v>
      </c>
      <c r="G68" s="53" t="s">
        <v>43</v>
      </c>
      <c r="H68" s="53" t="s">
        <v>43</v>
      </c>
      <c r="I68" s="53" t="s">
        <v>43</v>
      </c>
      <c r="J68" s="53" t="s">
        <v>43</v>
      </c>
      <c r="K68" s="32"/>
      <c r="L68" s="32">
        <f t="shared" si="10"/>
        <v>0</v>
      </c>
      <c r="M68" s="288"/>
      <c r="N68" s="291"/>
      <c r="O68" s="288"/>
      <c r="P68" s="294"/>
      <c r="Q68" s="282"/>
      <c r="R68" s="149">
        <f>F68/3</f>
        <v>0.13333333333333333</v>
      </c>
      <c r="S68" s="150">
        <v>0.13</v>
      </c>
      <c r="T68" s="397"/>
      <c r="U68" s="405"/>
      <c r="V68" s="146" t="s">
        <v>201</v>
      </c>
      <c r="W68" s="149">
        <f>R68</f>
        <v>0.13333333333333333</v>
      </c>
      <c r="X68" s="243">
        <v>0.13</v>
      </c>
      <c r="Y68" s="423"/>
      <c r="Z68" s="421"/>
      <c r="AA68" s="181" t="s">
        <v>505</v>
      </c>
      <c r="AB68" s="149">
        <f>W68</f>
        <v>0.13333333333333333</v>
      </c>
      <c r="AC68" s="243">
        <v>0</v>
      </c>
      <c r="AD68" s="423"/>
      <c r="AE68" s="421"/>
      <c r="AF68" s="181" t="s">
        <v>477</v>
      </c>
    </row>
    <row r="69" spans="1:32" ht="48.75" customHeight="1" outlineLevel="1">
      <c r="A69" s="276"/>
      <c r="B69" s="276"/>
      <c r="C69" s="280"/>
      <c r="D69" s="52" t="s">
        <v>119</v>
      </c>
      <c r="E69" s="53" t="s">
        <v>91</v>
      </c>
      <c r="F69" s="69">
        <v>0.2</v>
      </c>
      <c r="G69" s="83"/>
      <c r="H69" s="66" t="s">
        <v>43</v>
      </c>
      <c r="I69" s="66"/>
      <c r="J69" s="66" t="s">
        <v>43</v>
      </c>
      <c r="K69" s="21"/>
      <c r="L69" s="21">
        <f t="shared" si="10"/>
        <v>0</v>
      </c>
      <c r="M69" s="289"/>
      <c r="N69" s="292"/>
      <c r="O69" s="289"/>
      <c r="P69" s="294"/>
      <c r="Q69" s="282"/>
      <c r="R69" s="151">
        <v>0</v>
      </c>
      <c r="S69" s="69">
        <v>0</v>
      </c>
      <c r="T69" s="397"/>
      <c r="U69" s="406"/>
      <c r="V69" s="146" t="s">
        <v>193</v>
      </c>
      <c r="W69" s="149">
        <f>F69/2</f>
        <v>0.1</v>
      </c>
      <c r="X69" s="243">
        <v>0.1</v>
      </c>
      <c r="Y69" s="423"/>
      <c r="Z69" s="422"/>
      <c r="AA69" s="181" t="s">
        <v>525</v>
      </c>
      <c r="AB69" s="149">
        <f>W69</f>
        <v>0.1</v>
      </c>
      <c r="AC69" s="243">
        <v>0</v>
      </c>
      <c r="AD69" s="423"/>
      <c r="AE69" s="422"/>
      <c r="AF69" s="181" t="s">
        <v>477</v>
      </c>
    </row>
    <row r="70" spans="1:32" ht="72" customHeight="1" outlineLevel="1">
      <c r="A70" s="276" t="s">
        <v>120</v>
      </c>
      <c r="B70" s="276" t="s">
        <v>121</v>
      </c>
      <c r="C70" s="280">
        <v>44561</v>
      </c>
      <c r="D70" s="52" t="s">
        <v>122</v>
      </c>
      <c r="E70" s="53" t="s">
        <v>123</v>
      </c>
      <c r="F70" s="69">
        <v>0.35</v>
      </c>
      <c r="G70" s="66"/>
      <c r="H70" s="66"/>
      <c r="I70" s="66" t="s">
        <v>43</v>
      </c>
      <c r="J70" s="66"/>
      <c r="K70" s="21"/>
      <c r="L70" s="21">
        <f t="shared" si="10"/>
        <v>0</v>
      </c>
      <c r="M70" s="283">
        <v>0.33</v>
      </c>
      <c r="N70" s="35">
        <f>SUM(L70)*M70</f>
        <v>0</v>
      </c>
      <c r="O70" s="34">
        <f>+N70/M70</f>
        <v>0</v>
      </c>
      <c r="P70" s="84">
        <v>2000000</v>
      </c>
      <c r="Q70" s="281" t="s">
        <v>44</v>
      </c>
      <c r="R70" s="151">
        <v>0</v>
      </c>
      <c r="S70" s="69">
        <v>0</v>
      </c>
      <c r="T70" s="396">
        <f>SUM(F70:F72)/3</f>
        <v>0.33333333333333331</v>
      </c>
      <c r="U70" s="404">
        <f>SUM(S70:S72)*T70</f>
        <v>9.9999999999999992E-2</v>
      </c>
      <c r="V70" s="146" t="s">
        <v>193</v>
      </c>
      <c r="W70" s="243">
        <v>0</v>
      </c>
      <c r="X70" s="243">
        <v>0</v>
      </c>
      <c r="Y70" s="418" t="s">
        <v>477</v>
      </c>
      <c r="Z70" s="420" t="s">
        <v>477</v>
      </c>
      <c r="AA70" s="181" t="s">
        <v>477</v>
      </c>
      <c r="AB70" s="149">
        <f>F70</f>
        <v>0.35</v>
      </c>
      <c r="AC70" s="243">
        <v>0</v>
      </c>
      <c r="AD70" s="418" t="s">
        <v>477</v>
      </c>
      <c r="AE70" s="420" t="s">
        <v>477</v>
      </c>
      <c r="AF70" s="181" t="s">
        <v>477</v>
      </c>
    </row>
    <row r="71" spans="1:32" ht="76.5" outlineLevel="1">
      <c r="A71" s="276"/>
      <c r="B71" s="276"/>
      <c r="C71" s="280"/>
      <c r="D71" s="268" t="s">
        <v>124</v>
      </c>
      <c r="E71" s="31" t="s">
        <v>123</v>
      </c>
      <c r="F71" s="32">
        <v>0.35</v>
      </c>
      <c r="G71" s="31"/>
      <c r="H71" s="31" t="s">
        <v>43</v>
      </c>
      <c r="I71" s="31"/>
      <c r="J71" s="31"/>
      <c r="K71" s="85"/>
      <c r="L71" s="21">
        <f t="shared" si="10"/>
        <v>0</v>
      </c>
      <c r="M71" s="284"/>
      <c r="N71" s="35">
        <f>SUM(L71)*M70</f>
        <v>0</v>
      </c>
      <c r="O71" s="34">
        <f>+N71/M70</f>
        <v>0</v>
      </c>
      <c r="P71" s="86">
        <v>1000000</v>
      </c>
      <c r="Q71" s="282"/>
      <c r="R71" s="151">
        <v>0</v>
      </c>
      <c r="S71" s="69">
        <v>0</v>
      </c>
      <c r="T71" s="397"/>
      <c r="U71" s="405"/>
      <c r="V71" s="146" t="s">
        <v>193</v>
      </c>
      <c r="W71" s="149">
        <f>F71</f>
        <v>0.35</v>
      </c>
      <c r="X71" s="243">
        <v>0.35</v>
      </c>
      <c r="Y71" s="423"/>
      <c r="Z71" s="421"/>
      <c r="AA71" s="181" t="s">
        <v>526</v>
      </c>
      <c r="AB71" s="243">
        <v>0</v>
      </c>
      <c r="AC71" s="243">
        <v>0</v>
      </c>
      <c r="AD71" s="423"/>
      <c r="AE71" s="421"/>
      <c r="AF71" s="181" t="s">
        <v>477</v>
      </c>
    </row>
    <row r="72" spans="1:32" ht="63.75" outlineLevel="1">
      <c r="A72" s="276"/>
      <c r="B72" s="276"/>
      <c r="C72" s="280"/>
      <c r="D72" s="55" t="s">
        <v>125</v>
      </c>
      <c r="E72" s="31" t="s">
        <v>123</v>
      </c>
      <c r="F72" s="32">
        <v>0.3</v>
      </c>
      <c r="G72" s="31" t="s">
        <v>43</v>
      </c>
      <c r="H72" s="31"/>
      <c r="I72" s="31"/>
      <c r="J72" s="31"/>
      <c r="K72" s="85"/>
      <c r="L72" s="21">
        <f t="shared" si="10"/>
        <v>0</v>
      </c>
      <c r="M72" s="285"/>
      <c r="N72" s="35">
        <f>SUM(L72)*M70</f>
        <v>0</v>
      </c>
      <c r="O72" s="34">
        <f>+N72/M70</f>
        <v>0</v>
      </c>
      <c r="P72" s="86">
        <v>1000000</v>
      </c>
      <c r="Q72" s="286"/>
      <c r="R72" s="149">
        <f>F72</f>
        <v>0.3</v>
      </c>
      <c r="S72" s="150">
        <v>0.3</v>
      </c>
      <c r="T72" s="397"/>
      <c r="U72" s="406"/>
      <c r="V72" s="181" t="s">
        <v>461</v>
      </c>
      <c r="W72" s="243">
        <v>0</v>
      </c>
      <c r="X72" s="243">
        <v>0</v>
      </c>
      <c r="Y72" s="423"/>
      <c r="Z72" s="422"/>
      <c r="AA72" s="181" t="s">
        <v>477</v>
      </c>
      <c r="AB72" s="243">
        <v>0</v>
      </c>
      <c r="AC72" s="243">
        <v>0</v>
      </c>
      <c r="AD72" s="423"/>
      <c r="AE72" s="422"/>
      <c r="AF72" s="181" t="s">
        <v>477</v>
      </c>
    </row>
    <row r="73" spans="1:32" ht="15.75" thickBot="1">
      <c r="A73" s="44"/>
      <c r="B73" s="44"/>
      <c r="C73" s="45"/>
      <c r="K73" s="71"/>
      <c r="L73" s="71"/>
      <c r="N73" s="41">
        <f>SUM(N63:N70)</f>
        <v>0</v>
      </c>
      <c r="O73" s="42">
        <f>AVERAGE(O63:O70)</f>
        <v>0</v>
      </c>
      <c r="R73" s="147">
        <f>SUM(R60:R72)/3</f>
        <v>0.23333333333333331</v>
      </c>
      <c r="S73" s="148">
        <f t="shared" ref="S73" si="11">SUM(S60:S72)/3</f>
        <v>0.22999999999999998</v>
      </c>
      <c r="T73" s="148">
        <f>SUM(T63:T72)</f>
        <v>1</v>
      </c>
      <c r="U73" s="210">
        <f>SUM(U63:U72)</f>
        <v>0.22999999999999998</v>
      </c>
      <c r="V73" s="123"/>
      <c r="W73" s="147">
        <f>SUM(W60:W72)/3</f>
        <v>0.33333333333333331</v>
      </c>
      <c r="X73" s="147">
        <f>SUM(X60:X72)/3</f>
        <v>0.33</v>
      </c>
      <c r="AB73" s="147">
        <f t="shared" ref="AB73:AC73" si="12">SUM(AB60:AB72)/3</f>
        <v>0.43333333333333329</v>
      </c>
      <c r="AC73" s="147">
        <f t="shared" si="12"/>
        <v>0</v>
      </c>
    </row>
    <row r="74" spans="1:32">
      <c r="A74" s="44"/>
      <c r="B74" s="44"/>
      <c r="C74" s="44"/>
      <c r="D74" s="88"/>
      <c r="E74" s="88"/>
      <c r="F74" s="88"/>
      <c r="G74" s="88"/>
      <c r="H74" s="88"/>
      <c r="I74" s="88"/>
      <c r="J74" s="88"/>
      <c r="K74" s="71"/>
      <c r="L74" s="71"/>
    </row>
    <row r="75" spans="1:32" ht="18" customHeight="1" thickBot="1">
      <c r="A75" s="295" t="s">
        <v>126</v>
      </c>
      <c r="B75" s="296"/>
      <c r="C75" s="297" t="s">
        <v>127</v>
      </c>
      <c r="D75" s="298"/>
      <c r="E75" s="298"/>
      <c r="F75" s="298"/>
      <c r="G75" s="298"/>
      <c r="H75" s="298"/>
      <c r="I75" s="298"/>
      <c r="J75" s="298"/>
      <c r="K75" s="121"/>
      <c r="L75" s="121"/>
      <c r="M75" s="121"/>
      <c r="N75" s="121"/>
      <c r="O75" s="121"/>
      <c r="P75" s="121"/>
      <c r="Q75" s="121"/>
      <c r="R75" s="391" t="s">
        <v>189</v>
      </c>
      <c r="S75" s="391"/>
      <c r="T75" s="391"/>
      <c r="U75" s="391"/>
      <c r="V75" s="391"/>
      <c r="W75" s="424" t="s">
        <v>476</v>
      </c>
      <c r="X75" s="424"/>
      <c r="Y75" s="424"/>
      <c r="Z75" s="424"/>
      <c r="AA75" s="424"/>
      <c r="AB75" s="424" t="s">
        <v>478</v>
      </c>
      <c r="AC75" s="424"/>
      <c r="AD75" s="424"/>
      <c r="AE75" s="424"/>
      <c r="AF75" s="424"/>
    </row>
    <row r="76" spans="1:32" s="4" customFormat="1" ht="38.25">
      <c r="A76" s="278" t="s">
        <v>15</v>
      </c>
      <c r="B76" s="89" t="s">
        <v>16</v>
      </c>
      <c r="C76" s="89" t="s">
        <v>17</v>
      </c>
      <c r="D76" s="92" t="s">
        <v>18</v>
      </c>
      <c r="E76" s="90" t="s">
        <v>16</v>
      </c>
      <c r="F76" s="91" t="s">
        <v>19</v>
      </c>
      <c r="G76" s="279" t="s">
        <v>20</v>
      </c>
      <c r="H76" s="279"/>
      <c r="I76" s="279"/>
      <c r="J76" s="279"/>
      <c r="K76" s="92" t="s">
        <v>21</v>
      </c>
      <c r="L76" s="92" t="s">
        <v>22</v>
      </c>
      <c r="M76" s="9" t="s">
        <v>23</v>
      </c>
      <c r="N76" s="9" t="s">
        <v>22</v>
      </c>
      <c r="O76" s="10" t="s">
        <v>24</v>
      </c>
      <c r="P76" s="93" t="s">
        <v>25</v>
      </c>
      <c r="Q76" s="152" t="s">
        <v>26</v>
      </c>
      <c r="R76" s="354" t="s">
        <v>190</v>
      </c>
      <c r="S76" s="354" t="s">
        <v>190</v>
      </c>
      <c r="T76" s="354" t="s">
        <v>191</v>
      </c>
      <c r="U76" s="388" t="s">
        <v>474</v>
      </c>
      <c r="V76" s="354" t="s">
        <v>188</v>
      </c>
      <c r="W76" s="386" t="s">
        <v>486</v>
      </c>
      <c r="X76" s="354" t="s">
        <v>486</v>
      </c>
      <c r="Y76" s="354" t="s">
        <v>191</v>
      </c>
      <c r="Z76" s="353" t="s">
        <v>474</v>
      </c>
      <c r="AA76" s="356" t="s">
        <v>188</v>
      </c>
      <c r="AB76" s="386" t="s">
        <v>190</v>
      </c>
      <c r="AC76" s="354" t="s">
        <v>190</v>
      </c>
      <c r="AD76" s="354" t="s">
        <v>191</v>
      </c>
      <c r="AE76" s="353" t="s">
        <v>474</v>
      </c>
      <c r="AF76" s="356" t="s">
        <v>188</v>
      </c>
    </row>
    <row r="77" spans="1:32" s="4" customFormat="1" ht="25.5">
      <c r="A77" s="278"/>
      <c r="B77" s="94" t="s">
        <v>27</v>
      </c>
      <c r="C77" s="89" t="s">
        <v>28</v>
      </c>
      <c r="D77" s="90" t="s">
        <v>29</v>
      </c>
      <c r="E77" s="92" t="s">
        <v>30</v>
      </c>
      <c r="F77" s="95"/>
      <c r="G77" s="92" t="s">
        <v>31</v>
      </c>
      <c r="H77" s="92" t="s">
        <v>32</v>
      </c>
      <c r="I77" s="92" t="s">
        <v>33</v>
      </c>
      <c r="J77" s="92" t="s">
        <v>34</v>
      </c>
      <c r="K77" s="92" t="s">
        <v>35</v>
      </c>
      <c r="L77" s="92" t="s">
        <v>36</v>
      </c>
      <c r="M77" s="9" t="s">
        <v>37</v>
      </c>
      <c r="N77" s="9" t="s">
        <v>28</v>
      </c>
      <c r="O77" s="10" t="s">
        <v>28</v>
      </c>
      <c r="P77" s="93" t="s">
        <v>38</v>
      </c>
      <c r="Q77" s="152"/>
      <c r="R77" s="354"/>
      <c r="S77" s="354"/>
      <c r="T77" s="354"/>
      <c r="U77" s="400"/>
      <c r="V77" s="354"/>
      <c r="W77" s="387"/>
      <c r="X77" s="388"/>
      <c r="Y77" s="388"/>
      <c r="Z77" s="354"/>
      <c r="AA77" s="389"/>
      <c r="AB77" s="387"/>
      <c r="AC77" s="388"/>
      <c r="AD77" s="388"/>
      <c r="AE77" s="354"/>
      <c r="AF77" s="389"/>
    </row>
    <row r="78" spans="1:32" s="4" customFormat="1" ht="86.25" customHeight="1" outlineLevel="1">
      <c r="A78" s="276" t="s">
        <v>128</v>
      </c>
      <c r="B78" s="276" t="s">
        <v>40</v>
      </c>
      <c r="C78" s="280">
        <v>44561</v>
      </c>
      <c r="D78" s="96" t="s">
        <v>129</v>
      </c>
      <c r="E78" s="66" t="s">
        <v>53</v>
      </c>
      <c r="F78" s="69">
        <v>0.4</v>
      </c>
      <c r="G78" s="97"/>
      <c r="H78" s="66" t="s">
        <v>43</v>
      </c>
      <c r="I78" s="66" t="s">
        <v>43</v>
      </c>
      <c r="J78" s="66"/>
      <c r="K78" s="32"/>
      <c r="L78" s="32">
        <f>+K78*F78</f>
        <v>0</v>
      </c>
      <c r="M78" s="272">
        <v>0.5</v>
      </c>
      <c r="N78" s="273">
        <f>SUM(L78:L80)*M78</f>
        <v>0</v>
      </c>
      <c r="O78" s="275">
        <f>+N78/M78</f>
        <v>0</v>
      </c>
      <c r="P78" s="99"/>
      <c r="Q78" s="270" t="s">
        <v>44</v>
      </c>
      <c r="R78" s="69">
        <v>0</v>
      </c>
      <c r="S78" s="69">
        <v>0</v>
      </c>
      <c r="T78" s="272">
        <v>0.5</v>
      </c>
      <c r="U78" s="272">
        <f>SUM(S78:S80)*T78</f>
        <v>0.15</v>
      </c>
      <c r="V78" s="187" t="s">
        <v>204</v>
      </c>
      <c r="W78" s="251">
        <f>F78/2</f>
        <v>0.2</v>
      </c>
      <c r="X78" s="77">
        <v>0.2</v>
      </c>
      <c r="Y78" s="417" t="s">
        <v>477</v>
      </c>
      <c r="Z78" s="417" t="s">
        <v>477</v>
      </c>
      <c r="AA78" s="203" t="s">
        <v>506</v>
      </c>
      <c r="AB78" s="149">
        <f>W78</f>
        <v>0.2</v>
      </c>
      <c r="AC78" s="77">
        <v>0</v>
      </c>
      <c r="AD78" s="417" t="s">
        <v>477</v>
      </c>
      <c r="AE78" s="417" t="s">
        <v>477</v>
      </c>
      <c r="AF78" s="203" t="s">
        <v>477</v>
      </c>
    </row>
    <row r="79" spans="1:32" s="4" customFormat="1" ht="42.75" customHeight="1" outlineLevel="1">
      <c r="A79" s="276"/>
      <c r="B79" s="276"/>
      <c r="C79" s="280"/>
      <c r="D79" s="267" t="s">
        <v>130</v>
      </c>
      <c r="E79" s="66" t="s">
        <v>53</v>
      </c>
      <c r="F79" s="69">
        <v>0.3</v>
      </c>
      <c r="G79" s="97"/>
      <c r="H79" s="66" t="s">
        <v>43</v>
      </c>
      <c r="I79" s="66"/>
      <c r="J79" s="66" t="s">
        <v>43</v>
      </c>
      <c r="K79" s="32"/>
      <c r="L79" s="32">
        <f>+K79*F79</f>
        <v>0</v>
      </c>
      <c r="M79" s="272"/>
      <c r="N79" s="274"/>
      <c r="O79" s="275"/>
      <c r="P79" s="99"/>
      <c r="Q79" s="270"/>
      <c r="R79" s="69">
        <v>0</v>
      </c>
      <c r="S79" s="69">
        <v>0</v>
      </c>
      <c r="T79" s="272"/>
      <c r="U79" s="272"/>
      <c r="V79" s="187" t="s">
        <v>204</v>
      </c>
      <c r="W79" s="251">
        <f>F79/2</f>
        <v>0.15</v>
      </c>
      <c r="X79" s="77">
        <v>0.15</v>
      </c>
      <c r="Y79" s="288"/>
      <c r="Z79" s="288"/>
      <c r="AA79" s="203" t="s">
        <v>523</v>
      </c>
      <c r="AB79" s="149">
        <f>W79</f>
        <v>0.15</v>
      </c>
      <c r="AC79" s="77">
        <v>0</v>
      </c>
      <c r="AD79" s="288"/>
      <c r="AE79" s="288"/>
      <c r="AF79" s="203" t="s">
        <v>477</v>
      </c>
    </row>
    <row r="80" spans="1:32" ht="81.75" customHeight="1" outlineLevel="1">
      <c r="A80" s="276"/>
      <c r="B80" s="276"/>
      <c r="C80" s="280"/>
      <c r="D80" s="55" t="s">
        <v>131</v>
      </c>
      <c r="E80" s="53" t="s">
        <v>53</v>
      </c>
      <c r="F80" s="54">
        <v>0.3</v>
      </c>
      <c r="G80" s="53" t="s">
        <v>43</v>
      </c>
      <c r="H80" s="53"/>
      <c r="I80" s="53"/>
      <c r="J80" s="53"/>
      <c r="K80" s="32"/>
      <c r="L80" s="32">
        <f t="shared" ref="L80:L86" si="13">+K80*F80</f>
        <v>0</v>
      </c>
      <c r="M80" s="272"/>
      <c r="N80" s="274"/>
      <c r="O80" s="275"/>
      <c r="P80" s="70">
        <v>2000000</v>
      </c>
      <c r="Q80" s="270"/>
      <c r="R80" s="137">
        <f>F80</f>
        <v>0.3</v>
      </c>
      <c r="S80" s="137">
        <v>0.3</v>
      </c>
      <c r="T80" s="272"/>
      <c r="U80" s="272"/>
      <c r="V80" s="187" t="s">
        <v>202</v>
      </c>
      <c r="W80" s="236">
        <v>0</v>
      </c>
      <c r="X80" s="190">
        <v>0</v>
      </c>
      <c r="Y80" s="289"/>
      <c r="Z80" s="289"/>
      <c r="AA80" s="203" t="s">
        <v>477</v>
      </c>
      <c r="AB80" s="207">
        <v>0</v>
      </c>
      <c r="AC80" s="190">
        <v>0</v>
      </c>
      <c r="AD80" s="289"/>
      <c r="AE80" s="289"/>
      <c r="AF80" s="203" t="s">
        <v>477</v>
      </c>
    </row>
    <row r="81" spans="1:32" ht="76.5" outlineLevel="1">
      <c r="A81" s="276" t="s">
        <v>132</v>
      </c>
      <c r="B81" s="276" t="s">
        <v>40</v>
      </c>
      <c r="C81" s="100">
        <v>44561</v>
      </c>
      <c r="D81" s="52" t="s">
        <v>133</v>
      </c>
      <c r="E81" s="53" t="s">
        <v>53</v>
      </c>
      <c r="F81" s="54">
        <v>0.2</v>
      </c>
      <c r="G81" s="53" t="s">
        <v>43</v>
      </c>
      <c r="H81" s="53"/>
      <c r="I81" s="53"/>
      <c r="J81" s="53"/>
      <c r="K81" s="32"/>
      <c r="L81" s="32">
        <f t="shared" si="13"/>
        <v>0</v>
      </c>
      <c r="M81" s="275">
        <v>0.5</v>
      </c>
      <c r="N81" s="273">
        <f>SUM(L81:L86)*M81</f>
        <v>0</v>
      </c>
      <c r="O81" s="275">
        <f>+N81/M81</f>
        <v>0</v>
      </c>
      <c r="P81" s="277">
        <v>9000000</v>
      </c>
      <c r="Q81" s="270" t="s">
        <v>44</v>
      </c>
      <c r="R81" s="137">
        <f>F81</f>
        <v>0.2</v>
      </c>
      <c r="S81" s="137">
        <v>0.2</v>
      </c>
      <c r="T81" s="272">
        <v>0.5</v>
      </c>
      <c r="U81" s="272">
        <f>SUM(S81:S86)*T81</f>
        <v>0.16500000000000001</v>
      </c>
      <c r="V81" s="187" t="s">
        <v>203</v>
      </c>
      <c r="W81" s="236">
        <v>0</v>
      </c>
      <c r="X81" s="190">
        <v>0</v>
      </c>
      <c r="Y81" s="417" t="s">
        <v>477</v>
      </c>
      <c r="Z81" s="417" t="s">
        <v>477</v>
      </c>
      <c r="AA81" s="203" t="s">
        <v>477</v>
      </c>
      <c r="AB81" s="207">
        <v>0</v>
      </c>
      <c r="AC81" s="190">
        <v>0</v>
      </c>
      <c r="AD81" s="417" t="s">
        <v>477</v>
      </c>
      <c r="AE81" s="417" t="s">
        <v>477</v>
      </c>
      <c r="AF81" s="203" t="s">
        <v>477</v>
      </c>
    </row>
    <row r="82" spans="1:32" ht="84" customHeight="1" outlineLevel="1">
      <c r="A82" s="276"/>
      <c r="B82" s="276"/>
      <c r="C82" s="100">
        <v>44561</v>
      </c>
      <c r="D82" s="68" t="s">
        <v>134</v>
      </c>
      <c r="E82" s="53" t="s">
        <v>53</v>
      </c>
      <c r="F82" s="54">
        <v>0.1</v>
      </c>
      <c r="G82" s="53"/>
      <c r="H82" s="53"/>
      <c r="I82" s="53"/>
      <c r="J82" s="53" t="s">
        <v>43</v>
      </c>
      <c r="K82" s="32"/>
      <c r="L82" s="32">
        <f>+K82*F82</f>
        <v>0</v>
      </c>
      <c r="M82" s="275"/>
      <c r="N82" s="273"/>
      <c r="O82" s="275"/>
      <c r="P82" s="277"/>
      <c r="Q82" s="270"/>
      <c r="R82" s="69">
        <v>0</v>
      </c>
      <c r="S82" s="69">
        <v>0</v>
      </c>
      <c r="T82" s="272"/>
      <c r="U82" s="272"/>
      <c r="V82" s="187" t="s">
        <v>204</v>
      </c>
      <c r="W82" s="252">
        <v>0</v>
      </c>
      <c r="X82" s="77">
        <v>0</v>
      </c>
      <c r="Y82" s="288"/>
      <c r="Z82" s="288"/>
      <c r="AA82" s="203" t="s">
        <v>477</v>
      </c>
      <c r="AB82" s="149">
        <f>F82</f>
        <v>0.1</v>
      </c>
      <c r="AC82" s="77">
        <v>0</v>
      </c>
      <c r="AD82" s="288"/>
      <c r="AE82" s="288"/>
      <c r="AF82" s="203" t="s">
        <v>477</v>
      </c>
    </row>
    <row r="83" spans="1:32" ht="127.5" outlineLevel="1">
      <c r="A83" s="276"/>
      <c r="B83" s="276"/>
      <c r="C83" s="100">
        <v>44561</v>
      </c>
      <c r="D83" s="52" t="s">
        <v>135</v>
      </c>
      <c r="E83" s="53" t="s">
        <v>53</v>
      </c>
      <c r="F83" s="54">
        <v>0.4</v>
      </c>
      <c r="G83" s="53" t="s">
        <v>43</v>
      </c>
      <c r="H83" s="53" t="s">
        <v>43</v>
      </c>
      <c r="I83" s="53" t="s">
        <v>43</v>
      </c>
      <c r="J83" s="53" t="s">
        <v>43</v>
      </c>
      <c r="K83" s="32"/>
      <c r="L83" s="32">
        <f>+K83*F83</f>
        <v>0</v>
      </c>
      <c r="M83" s="275"/>
      <c r="N83" s="273"/>
      <c r="O83" s="275"/>
      <c r="P83" s="277"/>
      <c r="Q83" s="270"/>
      <c r="R83" s="137">
        <f>F83/3</f>
        <v>0.13333333333333333</v>
      </c>
      <c r="S83" s="137">
        <v>0.13</v>
      </c>
      <c r="T83" s="272"/>
      <c r="U83" s="272"/>
      <c r="V83" s="187" t="s">
        <v>205</v>
      </c>
      <c r="W83" s="240">
        <f>R83</f>
        <v>0.13333333333333333</v>
      </c>
      <c r="X83" s="190">
        <v>0.13</v>
      </c>
      <c r="Y83" s="288"/>
      <c r="Z83" s="288"/>
      <c r="AA83" s="203" t="s">
        <v>524</v>
      </c>
      <c r="AB83" s="136">
        <f>W83</f>
        <v>0.13333333333333333</v>
      </c>
      <c r="AC83" s="190">
        <v>0</v>
      </c>
      <c r="AD83" s="288"/>
      <c r="AE83" s="288"/>
      <c r="AF83" s="203" t="s">
        <v>477</v>
      </c>
    </row>
    <row r="84" spans="1:32" ht="89.25" outlineLevel="1">
      <c r="A84" s="276"/>
      <c r="B84" s="276"/>
      <c r="C84" s="100">
        <v>44561</v>
      </c>
      <c r="D84" s="52" t="s">
        <v>136</v>
      </c>
      <c r="E84" s="53" t="s">
        <v>53</v>
      </c>
      <c r="F84" s="54">
        <v>0.1</v>
      </c>
      <c r="G84" s="53"/>
      <c r="H84" s="53" t="s">
        <v>43</v>
      </c>
      <c r="I84" s="53" t="s">
        <v>43</v>
      </c>
      <c r="J84" s="53"/>
      <c r="K84" s="32"/>
      <c r="L84" s="32">
        <f t="shared" si="13"/>
        <v>0</v>
      </c>
      <c r="M84" s="275"/>
      <c r="N84" s="274"/>
      <c r="O84" s="275"/>
      <c r="P84" s="277"/>
      <c r="Q84" s="270"/>
      <c r="R84" s="69">
        <v>0</v>
      </c>
      <c r="S84" s="69">
        <v>0</v>
      </c>
      <c r="T84" s="272"/>
      <c r="U84" s="272"/>
      <c r="V84" s="187" t="s">
        <v>204</v>
      </c>
      <c r="W84" s="251">
        <f>F84/2</f>
        <v>0.05</v>
      </c>
      <c r="X84" s="77">
        <v>0.05</v>
      </c>
      <c r="Y84" s="288"/>
      <c r="Z84" s="288"/>
      <c r="AA84" s="203" t="s">
        <v>507</v>
      </c>
      <c r="AB84" s="149">
        <f>W84</f>
        <v>0.05</v>
      </c>
      <c r="AC84" s="77">
        <v>0</v>
      </c>
      <c r="AD84" s="288"/>
      <c r="AE84" s="288"/>
      <c r="AF84" s="203" t="s">
        <v>477</v>
      </c>
    </row>
    <row r="85" spans="1:32" ht="80.25" customHeight="1" outlineLevel="1">
      <c r="A85" s="276"/>
      <c r="B85" s="276"/>
      <c r="C85" s="100">
        <v>44543</v>
      </c>
      <c r="D85" s="266" t="s">
        <v>137</v>
      </c>
      <c r="E85" s="53" t="s">
        <v>138</v>
      </c>
      <c r="F85" s="54">
        <v>0.1</v>
      </c>
      <c r="G85" s="53"/>
      <c r="H85" s="53" t="s">
        <v>43</v>
      </c>
      <c r="I85" s="53"/>
      <c r="J85" s="53" t="s">
        <v>43</v>
      </c>
      <c r="K85" s="32"/>
      <c r="L85" s="32">
        <f t="shared" si="13"/>
        <v>0</v>
      </c>
      <c r="M85" s="275"/>
      <c r="N85" s="274"/>
      <c r="O85" s="275"/>
      <c r="P85" s="277"/>
      <c r="Q85" s="270"/>
      <c r="R85" s="69">
        <v>0</v>
      </c>
      <c r="S85" s="69">
        <v>0</v>
      </c>
      <c r="T85" s="272"/>
      <c r="U85" s="272"/>
      <c r="V85" s="187" t="s">
        <v>204</v>
      </c>
      <c r="W85" s="251">
        <f>F85/2</f>
        <v>0.05</v>
      </c>
      <c r="X85" s="77">
        <v>0.05</v>
      </c>
      <c r="Y85" s="288"/>
      <c r="Z85" s="288"/>
      <c r="AA85" s="203" t="s">
        <v>508</v>
      </c>
      <c r="AB85" s="149">
        <f>W85</f>
        <v>0.05</v>
      </c>
      <c r="AC85" s="77">
        <v>0</v>
      </c>
      <c r="AD85" s="288"/>
      <c r="AE85" s="288"/>
      <c r="AF85" s="203" t="s">
        <v>477</v>
      </c>
    </row>
    <row r="86" spans="1:32" ht="166.5" outlineLevel="1" thickBot="1">
      <c r="A86" s="276"/>
      <c r="B86" s="276"/>
      <c r="C86" s="100">
        <v>44561</v>
      </c>
      <c r="D86" s="68" t="s">
        <v>139</v>
      </c>
      <c r="E86" s="66" t="s">
        <v>53</v>
      </c>
      <c r="F86" s="77">
        <v>0.1</v>
      </c>
      <c r="G86" s="53"/>
      <c r="H86" s="53"/>
      <c r="I86" s="53"/>
      <c r="J86" s="53" t="s">
        <v>43</v>
      </c>
      <c r="K86" s="32"/>
      <c r="L86" s="32">
        <f t="shared" si="13"/>
        <v>0</v>
      </c>
      <c r="M86" s="275"/>
      <c r="N86" s="274"/>
      <c r="O86" s="275"/>
      <c r="P86" s="277"/>
      <c r="Q86" s="270"/>
      <c r="R86" s="69">
        <v>0</v>
      </c>
      <c r="S86" s="69">
        <v>0</v>
      </c>
      <c r="T86" s="272"/>
      <c r="U86" s="272"/>
      <c r="V86" s="187" t="s">
        <v>204</v>
      </c>
      <c r="W86" s="253">
        <v>0</v>
      </c>
      <c r="X86" s="244">
        <v>0</v>
      </c>
      <c r="Y86" s="415"/>
      <c r="Z86" s="415"/>
      <c r="AA86" s="246" t="s">
        <v>477</v>
      </c>
      <c r="AB86" s="245">
        <f>F86</f>
        <v>0.1</v>
      </c>
      <c r="AC86" s="244">
        <v>0</v>
      </c>
      <c r="AD86" s="415"/>
      <c r="AE86" s="415"/>
      <c r="AF86" s="246" t="s">
        <v>477</v>
      </c>
    </row>
    <row r="87" spans="1:32" ht="15.75" thickBot="1">
      <c r="A87" s="44"/>
      <c r="B87" s="44"/>
      <c r="C87" s="44"/>
      <c r="D87" s="46"/>
      <c r="E87" s="44"/>
      <c r="F87" s="76"/>
      <c r="G87" s="44"/>
      <c r="H87" s="44"/>
      <c r="I87" s="44"/>
      <c r="J87" s="44"/>
      <c r="K87" s="71"/>
      <c r="L87" s="71"/>
      <c r="N87" s="42">
        <f>SUM(N78:N86)</f>
        <v>0</v>
      </c>
      <c r="O87" s="42">
        <f>AVERAGE(O78:O86)</f>
        <v>0</v>
      </c>
      <c r="R87" s="254">
        <f>SUM(R74:R86)/2</f>
        <v>0.31666666666666665</v>
      </c>
      <c r="S87" s="255">
        <f>SUM(S74:S86)/2</f>
        <v>0.315</v>
      </c>
      <c r="T87" s="255">
        <f>SUM(T74:T86)</f>
        <v>1</v>
      </c>
      <c r="U87" s="211">
        <f>SUM(U78:U86)</f>
        <v>0.315</v>
      </c>
      <c r="W87" s="147">
        <f>SUM(W74:W86)/2</f>
        <v>0.29166666666666669</v>
      </c>
      <c r="X87" s="148">
        <f>SUM(X74:X86)/2</f>
        <v>0.29000000000000004</v>
      </c>
      <c r="Y87" s="148">
        <f>SUM(Y74:Y86)</f>
        <v>0</v>
      </c>
      <c r="Z87" s="211">
        <f>SUM(Z78:Z86)</f>
        <v>0</v>
      </c>
      <c r="AB87" s="147">
        <f>SUM(AB74:AB86)/2</f>
        <v>0.39166666666666666</v>
      </c>
      <c r="AC87" s="148">
        <f>SUM(AC74:AC86)/2</f>
        <v>0</v>
      </c>
      <c r="AD87" s="148">
        <f>SUM(AD74:AD86)</f>
        <v>0</v>
      </c>
      <c r="AE87" s="211">
        <f>SUM(AE78:AE86)</f>
        <v>0</v>
      </c>
    </row>
    <row r="88" spans="1:32">
      <c r="A88" s="44"/>
      <c r="B88" s="44"/>
      <c r="C88" s="44"/>
      <c r="D88" s="46"/>
      <c r="E88" s="44"/>
      <c r="F88" s="76"/>
      <c r="G88" s="44"/>
      <c r="H88" s="44"/>
      <c r="I88" s="44"/>
      <c r="J88" s="44"/>
      <c r="K88" s="71"/>
      <c r="L88" s="71"/>
    </row>
    <row r="90" spans="1:32" ht="15">
      <c r="L90" s="271" t="s">
        <v>140</v>
      </c>
      <c r="M90" s="271"/>
      <c r="N90" s="271"/>
      <c r="O90" s="102" t="e">
        <f>(O20+O23+O41+O58+O73+O87)/6</f>
        <v>#DIV/0!</v>
      </c>
      <c r="R90" s="153">
        <f>SUM(R87+R73+R58+R41+R20)/5</f>
        <v>0.24388888888888891</v>
      </c>
      <c r="S90" s="153">
        <f>(S20+S41+S58+S73+S87)/5</f>
        <v>0.24266666666666667</v>
      </c>
      <c r="T90" s="153">
        <f>(T20+T41+T58+T73+T87)/5</f>
        <v>1</v>
      </c>
      <c r="U90" s="153">
        <f>SUM(U87+U73+U58+U41+U20+U23)/6</f>
        <v>0.20222222222222222</v>
      </c>
      <c r="W90" s="153">
        <f>SUM(W87+W73+W58+W41+W20)/5</f>
        <v>0.32897222222222217</v>
      </c>
      <c r="X90" s="153">
        <f>SUM(X87+X73+X58+X41+X20)/5</f>
        <v>0.32850000000000001</v>
      </c>
      <c r="AB90" s="153">
        <f>SUM(AB87+AB73+AB58+AB41+AB20)/5</f>
        <v>0.42713888888888885</v>
      </c>
    </row>
  </sheetData>
  <mergeCells count="323">
    <mergeCell ref="U61:U62"/>
    <mergeCell ref="U76:U77"/>
    <mergeCell ref="Z61:Z62"/>
    <mergeCell ref="Z76:Z77"/>
    <mergeCell ref="AE61:AE62"/>
    <mergeCell ref="AE76:AE77"/>
    <mergeCell ref="AB75:AF75"/>
    <mergeCell ref="AB76:AB77"/>
    <mergeCell ref="AC76:AC77"/>
    <mergeCell ref="AD76:AD77"/>
    <mergeCell ref="AF76:AF77"/>
    <mergeCell ref="Y70:Y72"/>
    <mergeCell ref="Z70:Z72"/>
    <mergeCell ref="AD70:AD72"/>
    <mergeCell ref="AE70:AE72"/>
    <mergeCell ref="AD78:AD80"/>
    <mergeCell ref="AE78:AE80"/>
    <mergeCell ref="AD81:AD86"/>
    <mergeCell ref="AE81:AE86"/>
    <mergeCell ref="W75:AA75"/>
    <mergeCell ref="W76:W77"/>
    <mergeCell ref="X76:X77"/>
    <mergeCell ref="Y76:Y77"/>
    <mergeCell ref="AA76:AA77"/>
    <mergeCell ref="Y78:Y80"/>
    <mergeCell ref="Z78:Z80"/>
    <mergeCell ref="Y81:Y86"/>
    <mergeCell ref="Z81:Z86"/>
    <mergeCell ref="AB60:AF60"/>
    <mergeCell ref="AB61:AB62"/>
    <mergeCell ref="AC61:AC62"/>
    <mergeCell ref="AD61:AD62"/>
    <mergeCell ref="AF61:AF62"/>
    <mergeCell ref="AD63:AD66"/>
    <mergeCell ref="AE63:AE66"/>
    <mergeCell ref="AD67:AD69"/>
    <mergeCell ref="AE67:AE69"/>
    <mergeCell ref="W60:AA60"/>
    <mergeCell ref="W61:W62"/>
    <mergeCell ref="X61:X62"/>
    <mergeCell ref="Y61:Y62"/>
    <mergeCell ref="AA61:AA62"/>
    <mergeCell ref="Y63:Y66"/>
    <mergeCell ref="Z63:Z66"/>
    <mergeCell ref="Y67:Y69"/>
    <mergeCell ref="Z67:Z69"/>
    <mergeCell ref="Z46:Z48"/>
    <mergeCell ref="Y49:Y51"/>
    <mergeCell ref="Z49:Z51"/>
    <mergeCell ref="Y52:Y53"/>
    <mergeCell ref="Z52:Z53"/>
    <mergeCell ref="Y54:Y57"/>
    <mergeCell ref="Z54:Z57"/>
    <mergeCell ref="AB43:AF43"/>
    <mergeCell ref="AB44:AB45"/>
    <mergeCell ref="AC44:AC45"/>
    <mergeCell ref="AD44:AD45"/>
    <mergeCell ref="AE44:AE45"/>
    <mergeCell ref="AF44:AF45"/>
    <mergeCell ref="AD46:AD48"/>
    <mergeCell ref="AE46:AE48"/>
    <mergeCell ref="AD49:AD51"/>
    <mergeCell ref="AE49:AE51"/>
    <mergeCell ref="AD52:AD53"/>
    <mergeCell ref="AE52:AE53"/>
    <mergeCell ref="AD54:AD57"/>
    <mergeCell ref="AE54:AE57"/>
    <mergeCell ref="AD33:AD34"/>
    <mergeCell ref="AE33:AE34"/>
    <mergeCell ref="AD35:AD40"/>
    <mergeCell ref="AE35:AE40"/>
    <mergeCell ref="W43:AA43"/>
    <mergeCell ref="W44:W45"/>
    <mergeCell ref="X44:X45"/>
    <mergeCell ref="Y44:Y45"/>
    <mergeCell ref="Z44:Z45"/>
    <mergeCell ref="AA44:AA45"/>
    <mergeCell ref="AB22:AF22"/>
    <mergeCell ref="W25:AA25"/>
    <mergeCell ref="W26:W27"/>
    <mergeCell ref="X26:X27"/>
    <mergeCell ref="Y26:Y27"/>
    <mergeCell ref="Z26:Z27"/>
    <mergeCell ref="AA26:AA27"/>
    <mergeCell ref="Y28:Y32"/>
    <mergeCell ref="Z28:Z32"/>
    <mergeCell ref="AB25:AF25"/>
    <mergeCell ref="AB26:AB27"/>
    <mergeCell ref="AC26:AC27"/>
    <mergeCell ref="AD26:AD27"/>
    <mergeCell ref="AE26:AE27"/>
    <mergeCell ref="AF26:AF27"/>
    <mergeCell ref="AD28:AD32"/>
    <mergeCell ref="AE28:AE32"/>
    <mergeCell ref="AB10:AF10"/>
    <mergeCell ref="AB11:AB12"/>
    <mergeCell ref="AC11:AC12"/>
    <mergeCell ref="AD11:AD12"/>
    <mergeCell ref="AE11:AE12"/>
    <mergeCell ref="AF11:AF12"/>
    <mergeCell ref="AD13:AD16"/>
    <mergeCell ref="AE13:AE16"/>
    <mergeCell ref="AD17:AD18"/>
    <mergeCell ref="AE17:AE18"/>
    <mergeCell ref="U49:U51"/>
    <mergeCell ref="U52:U53"/>
    <mergeCell ref="U54:U57"/>
    <mergeCell ref="U63:U66"/>
    <mergeCell ref="U67:U69"/>
    <mergeCell ref="U70:U72"/>
    <mergeCell ref="U78:U80"/>
    <mergeCell ref="U81:U86"/>
    <mergeCell ref="W10:AA10"/>
    <mergeCell ref="W11:W12"/>
    <mergeCell ref="X11:X12"/>
    <mergeCell ref="Y11:Y12"/>
    <mergeCell ref="Z11:Z12"/>
    <mergeCell ref="AA11:AA12"/>
    <mergeCell ref="Y13:Y16"/>
    <mergeCell ref="Z13:Z16"/>
    <mergeCell ref="Y17:Y18"/>
    <mergeCell ref="Z17:Z18"/>
    <mergeCell ref="W22:AA22"/>
    <mergeCell ref="Y33:Y34"/>
    <mergeCell ref="Z33:Z34"/>
    <mergeCell ref="Y35:Y40"/>
    <mergeCell ref="Z35:Z40"/>
    <mergeCell ref="Y46:Y48"/>
    <mergeCell ref="T11:T12"/>
    <mergeCell ref="U13:U16"/>
    <mergeCell ref="U17:U18"/>
    <mergeCell ref="U28:U32"/>
    <mergeCell ref="U35:U40"/>
    <mergeCell ref="U33:U34"/>
    <mergeCell ref="U26:U27"/>
    <mergeCell ref="U44:U45"/>
    <mergeCell ref="U46:U48"/>
    <mergeCell ref="A58:L58"/>
    <mergeCell ref="T46:T48"/>
    <mergeCell ref="T49:T51"/>
    <mergeCell ref="T52:T53"/>
    <mergeCell ref="T54:T57"/>
    <mergeCell ref="T63:T66"/>
    <mergeCell ref="T67:T69"/>
    <mergeCell ref="T70:T72"/>
    <mergeCell ref="T78:T80"/>
    <mergeCell ref="P46:P48"/>
    <mergeCell ref="Q46:Q48"/>
    <mergeCell ref="A49:A51"/>
    <mergeCell ref="C49:C51"/>
    <mergeCell ref="M49:M51"/>
    <mergeCell ref="N49:N51"/>
    <mergeCell ref="O49:O51"/>
    <mergeCell ref="P49:P51"/>
    <mergeCell ref="Q49:Q51"/>
    <mergeCell ref="B50:B51"/>
    <mergeCell ref="A46:A48"/>
    <mergeCell ref="B46:B48"/>
    <mergeCell ref="C46:C48"/>
    <mergeCell ref="M46:M48"/>
    <mergeCell ref="N46:N48"/>
    <mergeCell ref="T81:T86"/>
    <mergeCell ref="R60:V60"/>
    <mergeCell ref="R43:V43"/>
    <mergeCell ref="R10:V10"/>
    <mergeCell ref="R22:V22"/>
    <mergeCell ref="R25:V25"/>
    <mergeCell ref="R26:R27"/>
    <mergeCell ref="S26:S27"/>
    <mergeCell ref="T26:T27"/>
    <mergeCell ref="V26:V27"/>
    <mergeCell ref="R61:R62"/>
    <mergeCell ref="S61:S62"/>
    <mergeCell ref="T61:T62"/>
    <mergeCell ref="V61:V62"/>
    <mergeCell ref="R76:R77"/>
    <mergeCell ref="S76:S77"/>
    <mergeCell ref="T76:T77"/>
    <mergeCell ref="V76:V77"/>
    <mergeCell ref="R75:V75"/>
    <mergeCell ref="R44:R45"/>
    <mergeCell ref="S44:S45"/>
    <mergeCell ref="T44:T45"/>
    <mergeCell ref="V44:V45"/>
    <mergeCell ref="R11:R12"/>
    <mergeCell ref="S11:S12"/>
    <mergeCell ref="U11:U12"/>
    <mergeCell ref="V11:V12"/>
    <mergeCell ref="T13:T16"/>
    <mergeCell ref="T17:T18"/>
    <mergeCell ref="T33:T34"/>
    <mergeCell ref="T35:T40"/>
    <mergeCell ref="T28:T32"/>
    <mergeCell ref="A7:B7"/>
    <mergeCell ref="C7:L7"/>
    <mergeCell ref="A8:L8"/>
    <mergeCell ref="A9:B9"/>
    <mergeCell ref="C9:Q9"/>
    <mergeCell ref="A10:B10"/>
    <mergeCell ref="C10:Q10"/>
    <mergeCell ref="Q11:Q12"/>
    <mergeCell ref="A13:A16"/>
    <mergeCell ref="B13:B16"/>
    <mergeCell ref="C13:C16"/>
    <mergeCell ref="M13:M16"/>
    <mergeCell ref="N13:N16"/>
    <mergeCell ref="O13:O16"/>
    <mergeCell ref="A22:B22"/>
    <mergeCell ref="C22:Q22"/>
    <mergeCell ref="A1:A4"/>
    <mergeCell ref="B1:J5"/>
    <mergeCell ref="K1:L2"/>
    <mergeCell ref="K3:L3"/>
    <mergeCell ref="A6:B6"/>
    <mergeCell ref="C6:L6"/>
    <mergeCell ref="A11:A12"/>
    <mergeCell ref="F11:F12"/>
    <mergeCell ref="G11:J11"/>
    <mergeCell ref="A25:B25"/>
    <mergeCell ref="C25:Q25"/>
    <mergeCell ref="A26:A27"/>
    <mergeCell ref="G26:J26"/>
    <mergeCell ref="Q26:Q27"/>
    <mergeCell ref="P13:P16"/>
    <mergeCell ref="Q13:Q16"/>
    <mergeCell ref="A17:A18"/>
    <mergeCell ref="B17:B18"/>
    <mergeCell ref="C17:C18"/>
    <mergeCell ref="M17:M18"/>
    <mergeCell ref="N17:N18"/>
    <mergeCell ref="O17:O18"/>
    <mergeCell ref="P17:P18"/>
    <mergeCell ref="Q17:Q18"/>
    <mergeCell ref="A20:L20"/>
    <mergeCell ref="P28:P32"/>
    <mergeCell ref="Q28:Q32"/>
    <mergeCell ref="E29:E32"/>
    <mergeCell ref="A33:A34"/>
    <mergeCell ref="B33:B34"/>
    <mergeCell ref="C33:C34"/>
    <mergeCell ref="A28:A32"/>
    <mergeCell ref="B28:B32"/>
    <mergeCell ref="C28:C32"/>
    <mergeCell ref="M28:M32"/>
    <mergeCell ref="N28:N32"/>
    <mergeCell ref="O28:O32"/>
    <mergeCell ref="O35:O40"/>
    <mergeCell ref="P35:P39"/>
    <mergeCell ref="Q35:Q40"/>
    <mergeCell ref="A43:B43"/>
    <mergeCell ref="C43:Q43"/>
    <mergeCell ref="A44:A45"/>
    <mergeCell ref="G44:J44"/>
    <mergeCell ref="Q44:Q45"/>
    <mergeCell ref="A35:A40"/>
    <mergeCell ref="B35:B39"/>
    <mergeCell ref="C35:C39"/>
    <mergeCell ref="E35:E36"/>
    <mergeCell ref="M35:M40"/>
    <mergeCell ref="N35:N40"/>
    <mergeCell ref="A41:L41"/>
    <mergeCell ref="O46:O48"/>
    <mergeCell ref="P52:P53"/>
    <mergeCell ref="Q52:Q53"/>
    <mergeCell ref="A54:A57"/>
    <mergeCell ref="C54:C57"/>
    <mergeCell ref="M54:M57"/>
    <mergeCell ref="N54:N57"/>
    <mergeCell ref="O54:O57"/>
    <mergeCell ref="P54:P57"/>
    <mergeCell ref="Q54:Q57"/>
    <mergeCell ref="B56:B57"/>
    <mergeCell ref="A52:A53"/>
    <mergeCell ref="B52:B53"/>
    <mergeCell ref="C52:C53"/>
    <mergeCell ref="M52:M53"/>
    <mergeCell ref="N52:N53"/>
    <mergeCell ref="O52:O53"/>
    <mergeCell ref="A60:B60"/>
    <mergeCell ref="C60:Q60"/>
    <mergeCell ref="A61:A62"/>
    <mergeCell ref="G61:J61"/>
    <mergeCell ref="Q61:Q62"/>
    <mergeCell ref="A63:A66"/>
    <mergeCell ref="B63:B66"/>
    <mergeCell ref="C63:C66"/>
    <mergeCell ref="M63:M66"/>
    <mergeCell ref="N63:N66"/>
    <mergeCell ref="O63:O66"/>
    <mergeCell ref="P63:P66"/>
    <mergeCell ref="Q63:Q66"/>
    <mergeCell ref="A76:A77"/>
    <mergeCell ref="G76:J76"/>
    <mergeCell ref="A78:A80"/>
    <mergeCell ref="B78:B80"/>
    <mergeCell ref="C78:C80"/>
    <mergeCell ref="Q67:Q69"/>
    <mergeCell ref="A70:A72"/>
    <mergeCell ref="B70:B72"/>
    <mergeCell ref="C70:C72"/>
    <mergeCell ref="M70:M72"/>
    <mergeCell ref="Q70:Q72"/>
    <mergeCell ref="A67:A69"/>
    <mergeCell ref="B67:B69"/>
    <mergeCell ref="C67:C69"/>
    <mergeCell ref="M67:M69"/>
    <mergeCell ref="N67:N69"/>
    <mergeCell ref="O67:O69"/>
    <mergeCell ref="P67:P69"/>
    <mergeCell ref="A75:B75"/>
    <mergeCell ref="C75:J75"/>
    <mergeCell ref="Q81:Q86"/>
    <mergeCell ref="L90:N90"/>
    <mergeCell ref="M78:M80"/>
    <mergeCell ref="N78:N80"/>
    <mergeCell ref="O78:O80"/>
    <mergeCell ref="Q78:Q80"/>
    <mergeCell ref="A81:A86"/>
    <mergeCell ref="B81:B86"/>
    <mergeCell ref="M81:M86"/>
    <mergeCell ref="N81:N86"/>
    <mergeCell ref="O81:O86"/>
    <mergeCell ref="P81:P86"/>
  </mergeCells>
  <pageMargins left="0" right="0" top="0" bottom="0" header="0" footer="0"/>
  <pageSetup paperSize="5" scale="90"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8"/>
  <sheetViews>
    <sheetView zoomScale="70" zoomScaleNormal="70" workbookViewId="0">
      <selection sqref="A1:O1"/>
    </sheetView>
  </sheetViews>
  <sheetFormatPr baseColWidth="10" defaultColWidth="9.140625" defaultRowHeight="12.75"/>
  <cols>
    <col min="1" max="1" width="16.85546875" customWidth="1"/>
    <col min="2" max="2" width="8.85546875" customWidth="1"/>
    <col min="3" max="3" width="1.140625" customWidth="1"/>
    <col min="4" max="4" width="25.140625" customWidth="1"/>
    <col min="5" max="5" width="10.85546875" customWidth="1"/>
    <col min="6" max="6" width="56.7109375" customWidth="1"/>
    <col min="7" max="7" width="28.42578125" customWidth="1"/>
    <col min="8" max="8" width="8.85546875" customWidth="1"/>
    <col min="9" max="9" width="42.28515625" customWidth="1"/>
    <col min="10" max="10" width="4" customWidth="1"/>
    <col min="11" max="11" width="11.85546875" customWidth="1"/>
    <col min="12" max="12" width="5" customWidth="1"/>
    <col min="13" max="13" width="11.7109375" customWidth="1"/>
    <col min="14" max="14" width="12.28515625" customWidth="1"/>
    <col min="15" max="15" width="9" customWidth="1"/>
    <col min="16" max="16" width="3.42578125" customWidth="1"/>
    <col min="17" max="17" width="12.5703125" customWidth="1"/>
    <col min="18" max="18" width="17" customWidth="1"/>
    <col min="19" max="19" width="11" customWidth="1"/>
    <col min="20" max="20" width="13" customWidth="1"/>
    <col min="23" max="23" width="23.7109375" customWidth="1"/>
    <col min="24" max="24" width="36.7109375" customWidth="1"/>
    <col min="25" max="25" width="26.85546875" customWidth="1"/>
    <col min="26" max="26" width="11.5703125" customWidth="1"/>
    <col min="27" max="27" width="10.140625" bestFit="1" customWidth="1"/>
    <col min="256" max="256" width="16.85546875" customWidth="1"/>
    <col min="257" max="257" width="8.85546875" customWidth="1"/>
    <col min="258" max="258" width="1.140625" customWidth="1"/>
    <col min="259" max="259" width="25.140625" customWidth="1"/>
    <col min="260" max="260" width="10.85546875" customWidth="1"/>
    <col min="261" max="261" width="44.28515625" customWidth="1"/>
    <col min="262" max="262" width="28.42578125" customWidth="1"/>
    <col min="263" max="263" width="8.85546875" customWidth="1"/>
    <col min="264" max="264" width="42.28515625" customWidth="1"/>
    <col min="265" max="265" width="4" customWidth="1"/>
    <col min="266" max="266" width="11.85546875" customWidth="1"/>
    <col min="267" max="267" width="5" customWidth="1"/>
    <col min="268" max="268" width="11.7109375" customWidth="1"/>
    <col min="269" max="269" width="12.28515625" customWidth="1"/>
    <col min="270" max="270" width="9" customWidth="1"/>
    <col min="271" max="271" width="3.42578125" customWidth="1"/>
    <col min="272" max="272" width="12.5703125" customWidth="1"/>
    <col min="273" max="273" width="17" customWidth="1"/>
    <col min="512" max="512" width="16.85546875" customWidth="1"/>
    <col min="513" max="513" width="8.85546875" customWidth="1"/>
    <col min="514" max="514" width="1.140625" customWidth="1"/>
    <col min="515" max="515" width="25.140625" customWidth="1"/>
    <col min="516" max="516" width="10.85546875" customWidth="1"/>
    <col min="517" max="517" width="44.28515625" customWidth="1"/>
    <col min="518" max="518" width="28.42578125" customWidth="1"/>
    <col min="519" max="519" width="8.85546875" customWidth="1"/>
    <col min="520" max="520" width="42.28515625" customWidth="1"/>
    <col min="521" max="521" width="4" customWidth="1"/>
    <col min="522" max="522" width="11.85546875" customWidth="1"/>
    <col min="523" max="523" width="5" customWidth="1"/>
    <col min="524" max="524" width="11.7109375" customWidth="1"/>
    <col min="525" max="525" width="12.28515625" customWidth="1"/>
    <col min="526" max="526" width="9" customWidth="1"/>
    <col min="527" max="527" width="3.42578125" customWidth="1"/>
    <col min="528" max="528" width="12.5703125" customWidth="1"/>
    <col min="529" max="529" width="17" customWidth="1"/>
    <col min="768" max="768" width="16.85546875" customWidth="1"/>
    <col min="769" max="769" width="8.85546875" customWidth="1"/>
    <col min="770" max="770" width="1.140625" customWidth="1"/>
    <col min="771" max="771" width="25.140625" customWidth="1"/>
    <col min="772" max="772" width="10.85546875" customWidth="1"/>
    <col min="773" max="773" width="44.28515625" customWidth="1"/>
    <col min="774" max="774" width="28.42578125" customWidth="1"/>
    <col min="775" max="775" width="8.85546875" customWidth="1"/>
    <col min="776" max="776" width="42.28515625" customWidth="1"/>
    <col min="777" max="777" width="4" customWidth="1"/>
    <col min="778" max="778" width="11.85546875" customWidth="1"/>
    <col min="779" max="779" width="5" customWidth="1"/>
    <col min="780" max="780" width="11.7109375" customWidth="1"/>
    <col min="781" max="781" width="12.28515625" customWidth="1"/>
    <col min="782" max="782" width="9" customWidth="1"/>
    <col min="783" max="783" width="3.42578125" customWidth="1"/>
    <col min="784" max="784" width="12.5703125" customWidth="1"/>
    <col min="785" max="785" width="17" customWidth="1"/>
    <col min="1024" max="1024" width="16.85546875" customWidth="1"/>
    <col min="1025" max="1025" width="8.85546875" customWidth="1"/>
    <col min="1026" max="1026" width="1.140625" customWidth="1"/>
    <col min="1027" max="1027" width="25.140625" customWidth="1"/>
    <col min="1028" max="1028" width="10.85546875" customWidth="1"/>
    <col min="1029" max="1029" width="44.28515625" customWidth="1"/>
    <col min="1030" max="1030" width="28.42578125" customWidth="1"/>
    <col min="1031" max="1031" width="8.85546875" customWidth="1"/>
    <col min="1032" max="1032" width="42.28515625" customWidth="1"/>
    <col min="1033" max="1033" width="4" customWidth="1"/>
    <col min="1034" max="1034" width="11.85546875" customWidth="1"/>
    <col min="1035" max="1035" width="5" customWidth="1"/>
    <col min="1036" max="1036" width="11.7109375" customWidth="1"/>
    <col min="1037" max="1037" width="12.28515625" customWidth="1"/>
    <col min="1038" max="1038" width="9" customWidth="1"/>
    <col min="1039" max="1039" width="3.42578125" customWidth="1"/>
    <col min="1040" max="1040" width="12.5703125" customWidth="1"/>
    <col min="1041" max="1041" width="17" customWidth="1"/>
    <col min="1280" max="1280" width="16.85546875" customWidth="1"/>
    <col min="1281" max="1281" width="8.85546875" customWidth="1"/>
    <col min="1282" max="1282" width="1.140625" customWidth="1"/>
    <col min="1283" max="1283" width="25.140625" customWidth="1"/>
    <col min="1284" max="1284" width="10.85546875" customWidth="1"/>
    <col min="1285" max="1285" width="44.28515625" customWidth="1"/>
    <col min="1286" max="1286" width="28.42578125" customWidth="1"/>
    <col min="1287" max="1287" width="8.85546875" customWidth="1"/>
    <col min="1288" max="1288" width="42.28515625" customWidth="1"/>
    <col min="1289" max="1289" width="4" customWidth="1"/>
    <col min="1290" max="1290" width="11.85546875" customWidth="1"/>
    <col min="1291" max="1291" width="5" customWidth="1"/>
    <col min="1292" max="1292" width="11.7109375" customWidth="1"/>
    <col min="1293" max="1293" width="12.28515625" customWidth="1"/>
    <col min="1294" max="1294" width="9" customWidth="1"/>
    <col min="1295" max="1295" width="3.42578125" customWidth="1"/>
    <col min="1296" max="1296" width="12.5703125" customWidth="1"/>
    <col min="1297" max="1297" width="17" customWidth="1"/>
    <col min="1536" max="1536" width="16.85546875" customWidth="1"/>
    <col min="1537" max="1537" width="8.85546875" customWidth="1"/>
    <col min="1538" max="1538" width="1.140625" customWidth="1"/>
    <col min="1539" max="1539" width="25.140625" customWidth="1"/>
    <col min="1540" max="1540" width="10.85546875" customWidth="1"/>
    <col min="1541" max="1541" width="44.28515625" customWidth="1"/>
    <col min="1542" max="1542" width="28.42578125" customWidth="1"/>
    <col min="1543" max="1543" width="8.85546875" customWidth="1"/>
    <col min="1544" max="1544" width="42.28515625" customWidth="1"/>
    <col min="1545" max="1545" width="4" customWidth="1"/>
    <col min="1546" max="1546" width="11.85546875" customWidth="1"/>
    <col min="1547" max="1547" width="5" customWidth="1"/>
    <col min="1548" max="1548" width="11.7109375" customWidth="1"/>
    <col min="1549" max="1549" width="12.28515625" customWidth="1"/>
    <col min="1550" max="1550" width="9" customWidth="1"/>
    <col min="1551" max="1551" width="3.42578125" customWidth="1"/>
    <col min="1552" max="1552" width="12.5703125" customWidth="1"/>
    <col min="1553" max="1553" width="17" customWidth="1"/>
    <col min="1792" max="1792" width="16.85546875" customWidth="1"/>
    <col min="1793" max="1793" width="8.85546875" customWidth="1"/>
    <col min="1794" max="1794" width="1.140625" customWidth="1"/>
    <col min="1795" max="1795" width="25.140625" customWidth="1"/>
    <col min="1796" max="1796" width="10.85546875" customWidth="1"/>
    <col min="1797" max="1797" width="44.28515625" customWidth="1"/>
    <col min="1798" max="1798" width="28.42578125" customWidth="1"/>
    <col min="1799" max="1799" width="8.85546875" customWidth="1"/>
    <col min="1800" max="1800" width="42.28515625" customWidth="1"/>
    <col min="1801" max="1801" width="4" customWidth="1"/>
    <col min="1802" max="1802" width="11.85546875" customWidth="1"/>
    <col min="1803" max="1803" width="5" customWidth="1"/>
    <col min="1804" max="1804" width="11.7109375" customWidth="1"/>
    <col min="1805" max="1805" width="12.28515625" customWidth="1"/>
    <col min="1806" max="1806" width="9" customWidth="1"/>
    <col min="1807" max="1807" width="3.42578125" customWidth="1"/>
    <col min="1808" max="1808" width="12.5703125" customWidth="1"/>
    <col min="1809" max="1809" width="17" customWidth="1"/>
    <col min="2048" max="2048" width="16.85546875" customWidth="1"/>
    <col min="2049" max="2049" width="8.85546875" customWidth="1"/>
    <col min="2050" max="2050" width="1.140625" customWidth="1"/>
    <col min="2051" max="2051" width="25.140625" customWidth="1"/>
    <col min="2052" max="2052" width="10.85546875" customWidth="1"/>
    <col min="2053" max="2053" width="44.28515625" customWidth="1"/>
    <col min="2054" max="2054" width="28.42578125" customWidth="1"/>
    <col min="2055" max="2055" width="8.85546875" customWidth="1"/>
    <col min="2056" max="2056" width="42.28515625" customWidth="1"/>
    <col min="2057" max="2057" width="4" customWidth="1"/>
    <col min="2058" max="2058" width="11.85546875" customWidth="1"/>
    <col min="2059" max="2059" width="5" customWidth="1"/>
    <col min="2060" max="2060" width="11.7109375" customWidth="1"/>
    <col min="2061" max="2061" width="12.28515625" customWidth="1"/>
    <col min="2062" max="2062" width="9" customWidth="1"/>
    <col min="2063" max="2063" width="3.42578125" customWidth="1"/>
    <col min="2064" max="2064" width="12.5703125" customWidth="1"/>
    <col min="2065" max="2065" width="17" customWidth="1"/>
    <col min="2304" max="2304" width="16.85546875" customWidth="1"/>
    <col min="2305" max="2305" width="8.85546875" customWidth="1"/>
    <col min="2306" max="2306" width="1.140625" customWidth="1"/>
    <col min="2307" max="2307" width="25.140625" customWidth="1"/>
    <col min="2308" max="2308" width="10.85546875" customWidth="1"/>
    <col min="2309" max="2309" width="44.28515625" customWidth="1"/>
    <col min="2310" max="2310" width="28.42578125" customWidth="1"/>
    <col min="2311" max="2311" width="8.85546875" customWidth="1"/>
    <col min="2312" max="2312" width="42.28515625" customWidth="1"/>
    <col min="2313" max="2313" width="4" customWidth="1"/>
    <col min="2314" max="2314" width="11.85546875" customWidth="1"/>
    <col min="2315" max="2315" width="5" customWidth="1"/>
    <col min="2316" max="2316" width="11.7109375" customWidth="1"/>
    <col min="2317" max="2317" width="12.28515625" customWidth="1"/>
    <col min="2318" max="2318" width="9" customWidth="1"/>
    <col min="2319" max="2319" width="3.42578125" customWidth="1"/>
    <col min="2320" max="2320" width="12.5703125" customWidth="1"/>
    <col min="2321" max="2321" width="17" customWidth="1"/>
    <col min="2560" max="2560" width="16.85546875" customWidth="1"/>
    <col min="2561" max="2561" width="8.85546875" customWidth="1"/>
    <col min="2562" max="2562" width="1.140625" customWidth="1"/>
    <col min="2563" max="2563" width="25.140625" customWidth="1"/>
    <col min="2564" max="2564" width="10.85546875" customWidth="1"/>
    <col min="2565" max="2565" width="44.28515625" customWidth="1"/>
    <col min="2566" max="2566" width="28.42578125" customWidth="1"/>
    <col min="2567" max="2567" width="8.85546875" customWidth="1"/>
    <col min="2568" max="2568" width="42.28515625" customWidth="1"/>
    <col min="2569" max="2569" width="4" customWidth="1"/>
    <col min="2570" max="2570" width="11.85546875" customWidth="1"/>
    <col min="2571" max="2571" width="5" customWidth="1"/>
    <col min="2572" max="2572" width="11.7109375" customWidth="1"/>
    <col min="2573" max="2573" width="12.28515625" customWidth="1"/>
    <col min="2574" max="2574" width="9" customWidth="1"/>
    <col min="2575" max="2575" width="3.42578125" customWidth="1"/>
    <col min="2576" max="2576" width="12.5703125" customWidth="1"/>
    <col min="2577" max="2577" width="17" customWidth="1"/>
    <col min="2816" max="2816" width="16.85546875" customWidth="1"/>
    <col min="2817" max="2817" width="8.85546875" customWidth="1"/>
    <col min="2818" max="2818" width="1.140625" customWidth="1"/>
    <col min="2819" max="2819" width="25.140625" customWidth="1"/>
    <col min="2820" max="2820" width="10.85546875" customWidth="1"/>
    <col min="2821" max="2821" width="44.28515625" customWidth="1"/>
    <col min="2822" max="2822" width="28.42578125" customWidth="1"/>
    <col min="2823" max="2823" width="8.85546875" customWidth="1"/>
    <col min="2824" max="2824" width="42.28515625" customWidth="1"/>
    <col min="2825" max="2825" width="4" customWidth="1"/>
    <col min="2826" max="2826" width="11.85546875" customWidth="1"/>
    <col min="2827" max="2827" width="5" customWidth="1"/>
    <col min="2828" max="2828" width="11.7109375" customWidth="1"/>
    <col min="2829" max="2829" width="12.28515625" customWidth="1"/>
    <col min="2830" max="2830" width="9" customWidth="1"/>
    <col min="2831" max="2831" width="3.42578125" customWidth="1"/>
    <col min="2832" max="2832" width="12.5703125" customWidth="1"/>
    <col min="2833" max="2833" width="17" customWidth="1"/>
    <col min="3072" max="3072" width="16.85546875" customWidth="1"/>
    <col min="3073" max="3073" width="8.85546875" customWidth="1"/>
    <col min="3074" max="3074" width="1.140625" customWidth="1"/>
    <col min="3075" max="3075" width="25.140625" customWidth="1"/>
    <col min="3076" max="3076" width="10.85546875" customWidth="1"/>
    <col min="3077" max="3077" width="44.28515625" customWidth="1"/>
    <col min="3078" max="3078" width="28.42578125" customWidth="1"/>
    <col min="3079" max="3079" width="8.85546875" customWidth="1"/>
    <col min="3080" max="3080" width="42.28515625" customWidth="1"/>
    <col min="3081" max="3081" width="4" customWidth="1"/>
    <col min="3082" max="3082" width="11.85546875" customWidth="1"/>
    <col min="3083" max="3083" width="5" customWidth="1"/>
    <col min="3084" max="3084" width="11.7109375" customWidth="1"/>
    <col min="3085" max="3085" width="12.28515625" customWidth="1"/>
    <col min="3086" max="3086" width="9" customWidth="1"/>
    <col min="3087" max="3087" width="3.42578125" customWidth="1"/>
    <col min="3088" max="3088" width="12.5703125" customWidth="1"/>
    <col min="3089" max="3089" width="17" customWidth="1"/>
    <col min="3328" max="3328" width="16.85546875" customWidth="1"/>
    <col min="3329" max="3329" width="8.85546875" customWidth="1"/>
    <col min="3330" max="3330" width="1.140625" customWidth="1"/>
    <col min="3331" max="3331" width="25.140625" customWidth="1"/>
    <col min="3332" max="3332" width="10.85546875" customWidth="1"/>
    <col min="3333" max="3333" width="44.28515625" customWidth="1"/>
    <col min="3334" max="3334" width="28.42578125" customWidth="1"/>
    <col min="3335" max="3335" width="8.85546875" customWidth="1"/>
    <col min="3336" max="3336" width="42.28515625" customWidth="1"/>
    <col min="3337" max="3337" width="4" customWidth="1"/>
    <col min="3338" max="3338" width="11.85546875" customWidth="1"/>
    <col min="3339" max="3339" width="5" customWidth="1"/>
    <col min="3340" max="3340" width="11.7109375" customWidth="1"/>
    <col min="3341" max="3341" width="12.28515625" customWidth="1"/>
    <col min="3342" max="3342" width="9" customWidth="1"/>
    <col min="3343" max="3343" width="3.42578125" customWidth="1"/>
    <col min="3344" max="3344" width="12.5703125" customWidth="1"/>
    <col min="3345" max="3345" width="17" customWidth="1"/>
    <col min="3584" max="3584" width="16.85546875" customWidth="1"/>
    <col min="3585" max="3585" width="8.85546875" customWidth="1"/>
    <col min="3586" max="3586" width="1.140625" customWidth="1"/>
    <col min="3587" max="3587" width="25.140625" customWidth="1"/>
    <col min="3588" max="3588" width="10.85546875" customWidth="1"/>
    <col min="3589" max="3589" width="44.28515625" customWidth="1"/>
    <col min="3590" max="3590" width="28.42578125" customWidth="1"/>
    <col min="3591" max="3591" width="8.85546875" customWidth="1"/>
    <col min="3592" max="3592" width="42.28515625" customWidth="1"/>
    <col min="3593" max="3593" width="4" customWidth="1"/>
    <col min="3594" max="3594" width="11.85546875" customWidth="1"/>
    <col min="3595" max="3595" width="5" customWidth="1"/>
    <col min="3596" max="3596" width="11.7109375" customWidth="1"/>
    <col min="3597" max="3597" width="12.28515625" customWidth="1"/>
    <col min="3598" max="3598" width="9" customWidth="1"/>
    <col min="3599" max="3599" width="3.42578125" customWidth="1"/>
    <col min="3600" max="3600" width="12.5703125" customWidth="1"/>
    <col min="3601" max="3601" width="17" customWidth="1"/>
    <col min="3840" max="3840" width="16.85546875" customWidth="1"/>
    <col min="3841" max="3841" width="8.85546875" customWidth="1"/>
    <col min="3842" max="3842" width="1.140625" customWidth="1"/>
    <col min="3843" max="3843" width="25.140625" customWidth="1"/>
    <col min="3844" max="3844" width="10.85546875" customWidth="1"/>
    <col min="3845" max="3845" width="44.28515625" customWidth="1"/>
    <col min="3846" max="3846" width="28.42578125" customWidth="1"/>
    <col min="3847" max="3847" width="8.85546875" customWidth="1"/>
    <col min="3848" max="3848" width="42.28515625" customWidth="1"/>
    <col min="3849" max="3849" width="4" customWidth="1"/>
    <col min="3850" max="3850" width="11.85546875" customWidth="1"/>
    <col min="3851" max="3851" width="5" customWidth="1"/>
    <col min="3852" max="3852" width="11.7109375" customWidth="1"/>
    <col min="3853" max="3853" width="12.28515625" customWidth="1"/>
    <col min="3854" max="3854" width="9" customWidth="1"/>
    <col min="3855" max="3855" width="3.42578125" customWidth="1"/>
    <col min="3856" max="3856" width="12.5703125" customWidth="1"/>
    <col min="3857" max="3857" width="17" customWidth="1"/>
    <col min="4096" max="4096" width="16.85546875" customWidth="1"/>
    <col min="4097" max="4097" width="8.85546875" customWidth="1"/>
    <col min="4098" max="4098" width="1.140625" customWidth="1"/>
    <col min="4099" max="4099" width="25.140625" customWidth="1"/>
    <col min="4100" max="4100" width="10.85546875" customWidth="1"/>
    <col min="4101" max="4101" width="44.28515625" customWidth="1"/>
    <col min="4102" max="4102" width="28.42578125" customWidth="1"/>
    <col min="4103" max="4103" width="8.85546875" customWidth="1"/>
    <col min="4104" max="4104" width="42.28515625" customWidth="1"/>
    <col min="4105" max="4105" width="4" customWidth="1"/>
    <col min="4106" max="4106" width="11.85546875" customWidth="1"/>
    <col min="4107" max="4107" width="5" customWidth="1"/>
    <col min="4108" max="4108" width="11.7109375" customWidth="1"/>
    <col min="4109" max="4109" width="12.28515625" customWidth="1"/>
    <col min="4110" max="4110" width="9" customWidth="1"/>
    <col min="4111" max="4111" width="3.42578125" customWidth="1"/>
    <col min="4112" max="4112" width="12.5703125" customWidth="1"/>
    <col min="4113" max="4113" width="17" customWidth="1"/>
    <col min="4352" max="4352" width="16.85546875" customWidth="1"/>
    <col min="4353" max="4353" width="8.85546875" customWidth="1"/>
    <col min="4354" max="4354" width="1.140625" customWidth="1"/>
    <col min="4355" max="4355" width="25.140625" customWidth="1"/>
    <col min="4356" max="4356" width="10.85546875" customWidth="1"/>
    <col min="4357" max="4357" width="44.28515625" customWidth="1"/>
    <col min="4358" max="4358" width="28.42578125" customWidth="1"/>
    <col min="4359" max="4359" width="8.85546875" customWidth="1"/>
    <col min="4360" max="4360" width="42.28515625" customWidth="1"/>
    <col min="4361" max="4361" width="4" customWidth="1"/>
    <col min="4362" max="4362" width="11.85546875" customWidth="1"/>
    <col min="4363" max="4363" width="5" customWidth="1"/>
    <col min="4364" max="4364" width="11.7109375" customWidth="1"/>
    <col min="4365" max="4365" width="12.28515625" customWidth="1"/>
    <col min="4366" max="4366" width="9" customWidth="1"/>
    <col min="4367" max="4367" width="3.42578125" customWidth="1"/>
    <col min="4368" max="4368" width="12.5703125" customWidth="1"/>
    <col min="4369" max="4369" width="17" customWidth="1"/>
    <col min="4608" max="4608" width="16.85546875" customWidth="1"/>
    <col min="4609" max="4609" width="8.85546875" customWidth="1"/>
    <col min="4610" max="4610" width="1.140625" customWidth="1"/>
    <col min="4611" max="4611" width="25.140625" customWidth="1"/>
    <col min="4612" max="4612" width="10.85546875" customWidth="1"/>
    <col min="4613" max="4613" width="44.28515625" customWidth="1"/>
    <col min="4614" max="4614" width="28.42578125" customWidth="1"/>
    <col min="4615" max="4615" width="8.85546875" customWidth="1"/>
    <col min="4616" max="4616" width="42.28515625" customWidth="1"/>
    <col min="4617" max="4617" width="4" customWidth="1"/>
    <col min="4618" max="4618" width="11.85546875" customWidth="1"/>
    <col min="4619" max="4619" width="5" customWidth="1"/>
    <col min="4620" max="4620" width="11.7109375" customWidth="1"/>
    <col min="4621" max="4621" width="12.28515625" customWidth="1"/>
    <col min="4622" max="4622" width="9" customWidth="1"/>
    <col min="4623" max="4623" width="3.42578125" customWidth="1"/>
    <col min="4624" max="4624" width="12.5703125" customWidth="1"/>
    <col min="4625" max="4625" width="17" customWidth="1"/>
    <col min="4864" max="4864" width="16.85546875" customWidth="1"/>
    <col min="4865" max="4865" width="8.85546875" customWidth="1"/>
    <col min="4866" max="4866" width="1.140625" customWidth="1"/>
    <col min="4867" max="4867" width="25.140625" customWidth="1"/>
    <col min="4868" max="4868" width="10.85546875" customWidth="1"/>
    <col min="4869" max="4869" width="44.28515625" customWidth="1"/>
    <col min="4870" max="4870" width="28.42578125" customWidth="1"/>
    <col min="4871" max="4871" width="8.85546875" customWidth="1"/>
    <col min="4872" max="4872" width="42.28515625" customWidth="1"/>
    <col min="4873" max="4873" width="4" customWidth="1"/>
    <col min="4874" max="4874" width="11.85546875" customWidth="1"/>
    <col min="4875" max="4875" width="5" customWidth="1"/>
    <col min="4876" max="4876" width="11.7109375" customWidth="1"/>
    <col min="4877" max="4877" width="12.28515625" customWidth="1"/>
    <col min="4878" max="4878" width="9" customWidth="1"/>
    <col min="4879" max="4879" width="3.42578125" customWidth="1"/>
    <col min="4880" max="4880" width="12.5703125" customWidth="1"/>
    <col min="4881" max="4881" width="17" customWidth="1"/>
    <col min="5120" max="5120" width="16.85546875" customWidth="1"/>
    <col min="5121" max="5121" width="8.85546875" customWidth="1"/>
    <col min="5122" max="5122" width="1.140625" customWidth="1"/>
    <col min="5123" max="5123" width="25.140625" customWidth="1"/>
    <col min="5124" max="5124" width="10.85546875" customWidth="1"/>
    <col min="5125" max="5125" width="44.28515625" customWidth="1"/>
    <col min="5126" max="5126" width="28.42578125" customWidth="1"/>
    <col min="5127" max="5127" width="8.85546875" customWidth="1"/>
    <col min="5128" max="5128" width="42.28515625" customWidth="1"/>
    <col min="5129" max="5129" width="4" customWidth="1"/>
    <col min="5130" max="5130" width="11.85546875" customWidth="1"/>
    <col min="5131" max="5131" width="5" customWidth="1"/>
    <col min="5132" max="5132" width="11.7109375" customWidth="1"/>
    <col min="5133" max="5133" width="12.28515625" customWidth="1"/>
    <col min="5134" max="5134" width="9" customWidth="1"/>
    <col min="5135" max="5135" width="3.42578125" customWidth="1"/>
    <col min="5136" max="5136" width="12.5703125" customWidth="1"/>
    <col min="5137" max="5137" width="17" customWidth="1"/>
    <col min="5376" max="5376" width="16.85546875" customWidth="1"/>
    <col min="5377" max="5377" width="8.85546875" customWidth="1"/>
    <col min="5378" max="5378" width="1.140625" customWidth="1"/>
    <col min="5379" max="5379" width="25.140625" customWidth="1"/>
    <col min="5380" max="5380" width="10.85546875" customWidth="1"/>
    <col min="5381" max="5381" width="44.28515625" customWidth="1"/>
    <col min="5382" max="5382" width="28.42578125" customWidth="1"/>
    <col min="5383" max="5383" width="8.85546875" customWidth="1"/>
    <col min="5384" max="5384" width="42.28515625" customWidth="1"/>
    <col min="5385" max="5385" width="4" customWidth="1"/>
    <col min="5386" max="5386" width="11.85546875" customWidth="1"/>
    <col min="5387" max="5387" width="5" customWidth="1"/>
    <col min="5388" max="5388" width="11.7109375" customWidth="1"/>
    <col min="5389" max="5389" width="12.28515625" customWidth="1"/>
    <col min="5390" max="5390" width="9" customWidth="1"/>
    <col min="5391" max="5391" width="3.42578125" customWidth="1"/>
    <col min="5392" max="5392" width="12.5703125" customWidth="1"/>
    <col min="5393" max="5393" width="17" customWidth="1"/>
    <col min="5632" max="5632" width="16.85546875" customWidth="1"/>
    <col min="5633" max="5633" width="8.85546875" customWidth="1"/>
    <col min="5634" max="5634" width="1.140625" customWidth="1"/>
    <col min="5635" max="5635" width="25.140625" customWidth="1"/>
    <col min="5636" max="5636" width="10.85546875" customWidth="1"/>
    <col min="5637" max="5637" width="44.28515625" customWidth="1"/>
    <col min="5638" max="5638" width="28.42578125" customWidth="1"/>
    <col min="5639" max="5639" width="8.85546875" customWidth="1"/>
    <col min="5640" max="5640" width="42.28515625" customWidth="1"/>
    <col min="5641" max="5641" width="4" customWidth="1"/>
    <col min="5642" max="5642" width="11.85546875" customWidth="1"/>
    <col min="5643" max="5643" width="5" customWidth="1"/>
    <col min="5644" max="5644" width="11.7109375" customWidth="1"/>
    <col min="5645" max="5645" width="12.28515625" customWidth="1"/>
    <col min="5646" max="5646" width="9" customWidth="1"/>
    <col min="5647" max="5647" width="3.42578125" customWidth="1"/>
    <col min="5648" max="5648" width="12.5703125" customWidth="1"/>
    <col min="5649" max="5649" width="17" customWidth="1"/>
    <col min="5888" max="5888" width="16.85546875" customWidth="1"/>
    <col min="5889" max="5889" width="8.85546875" customWidth="1"/>
    <col min="5890" max="5890" width="1.140625" customWidth="1"/>
    <col min="5891" max="5891" width="25.140625" customWidth="1"/>
    <col min="5892" max="5892" width="10.85546875" customWidth="1"/>
    <col min="5893" max="5893" width="44.28515625" customWidth="1"/>
    <col min="5894" max="5894" width="28.42578125" customWidth="1"/>
    <col min="5895" max="5895" width="8.85546875" customWidth="1"/>
    <col min="5896" max="5896" width="42.28515625" customWidth="1"/>
    <col min="5897" max="5897" width="4" customWidth="1"/>
    <col min="5898" max="5898" width="11.85546875" customWidth="1"/>
    <col min="5899" max="5899" width="5" customWidth="1"/>
    <col min="5900" max="5900" width="11.7109375" customWidth="1"/>
    <col min="5901" max="5901" width="12.28515625" customWidth="1"/>
    <col min="5902" max="5902" width="9" customWidth="1"/>
    <col min="5903" max="5903" width="3.42578125" customWidth="1"/>
    <col min="5904" max="5904" width="12.5703125" customWidth="1"/>
    <col min="5905" max="5905" width="17" customWidth="1"/>
    <col min="6144" max="6144" width="16.85546875" customWidth="1"/>
    <col min="6145" max="6145" width="8.85546875" customWidth="1"/>
    <col min="6146" max="6146" width="1.140625" customWidth="1"/>
    <col min="6147" max="6147" width="25.140625" customWidth="1"/>
    <col min="6148" max="6148" width="10.85546875" customWidth="1"/>
    <col min="6149" max="6149" width="44.28515625" customWidth="1"/>
    <col min="6150" max="6150" width="28.42578125" customWidth="1"/>
    <col min="6151" max="6151" width="8.85546875" customWidth="1"/>
    <col min="6152" max="6152" width="42.28515625" customWidth="1"/>
    <col min="6153" max="6153" width="4" customWidth="1"/>
    <col min="6154" max="6154" width="11.85546875" customWidth="1"/>
    <col min="6155" max="6155" width="5" customWidth="1"/>
    <col min="6156" max="6156" width="11.7109375" customWidth="1"/>
    <col min="6157" max="6157" width="12.28515625" customWidth="1"/>
    <col min="6158" max="6158" width="9" customWidth="1"/>
    <col min="6159" max="6159" width="3.42578125" customWidth="1"/>
    <col min="6160" max="6160" width="12.5703125" customWidth="1"/>
    <col min="6161" max="6161" width="17" customWidth="1"/>
    <col min="6400" max="6400" width="16.85546875" customWidth="1"/>
    <col min="6401" max="6401" width="8.85546875" customWidth="1"/>
    <col min="6402" max="6402" width="1.140625" customWidth="1"/>
    <col min="6403" max="6403" width="25.140625" customWidth="1"/>
    <col min="6404" max="6404" width="10.85546875" customWidth="1"/>
    <col min="6405" max="6405" width="44.28515625" customWidth="1"/>
    <col min="6406" max="6406" width="28.42578125" customWidth="1"/>
    <col min="6407" max="6407" width="8.85546875" customWidth="1"/>
    <col min="6408" max="6408" width="42.28515625" customWidth="1"/>
    <col min="6409" max="6409" width="4" customWidth="1"/>
    <col min="6410" max="6410" width="11.85546875" customWidth="1"/>
    <col min="6411" max="6411" width="5" customWidth="1"/>
    <col min="6412" max="6412" width="11.7109375" customWidth="1"/>
    <col min="6413" max="6413" width="12.28515625" customWidth="1"/>
    <col min="6414" max="6414" width="9" customWidth="1"/>
    <col min="6415" max="6415" width="3.42578125" customWidth="1"/>
    <col min="6416" max="6416" width="12.5703125" customWidth="1"/>
    <col min="6417" max="6417" width="17" customWidth="1"/>
    <col min="6656" max="6656" width="16.85546875" customWidth="1"/>
    <col min="6657" max="6657" width="8.85546875" customWidth="1"/>
    <col min="6658" max="6658" width="1.140625" customWidth="1"/>
    <col min="6659" max="6659" width="25.140625" customWidth="1"/>
    <col min="6660" max="6660" width="10.85546875" customWidth="1"/>
    <col min="6661" max="6661" width="44.28515625" customWidth="1"/>
    <col min="6662" max="6662" width="28.42578125" customWidth="1"/>
    <col min="6663" max="6663" width="8.85546875" customWidth="1"/>
    <col min="6664" max="6664" width="42.28515625" customWidth="1"/>
    <col min="6665" max="6665" width="4" customWidth="1"/>
    <col min="6666" max="6666" width="11.85546875" customWidth="1"/>
    <col min="6667" max="6667" width="5" customWidth="1"/>
    <col min="6668" max="6668" width="11.7109375" customWidth="1"/>
    <col min="6669" max="6669" width="12.28515625" customWidth="1"/>
    <col min="6670" max="6670" width="9" customWidth="1"/>
    <col min="6671" max="6671" width="3.42578125" customWidth="1"/>
    <col min="6672" max="6672" width="12.5703125" customWidth="1"/>
    <col min="6673" max="6673" width="17" customWidth="1"/>
    <col min="6912" max="6912" width="16.85546875" customWidth="1"/>
    <col min="6913" max="6913" width="8.85546875" customWidth="1"/>
    <col min="6914" max="6914" width="1.140625" customWidth="1"/>
    <col min="6915" max="6915" width="25.140625" customWidth="1"/>
    <col min="6916" max="6916" width="10.85546875" customWidth="1"/>
    <col min="6917" max="6917" width="44.28515625" customWidth="1"/>
    <col min="6918" max="6918" width="28.42578125" customWidth="1"/>
    <col min="6919" max="6919" width="8.85546875" customWidth="1"/>
    <col min="6920" max="6920" width="42.28515625" customWidth="1"/>
    <col min="6921" max="6921" width="4" customWidth="1"/>
    <col min="6922" max="6922" width="11.85546875" customWidth="1"/>
    <col min="6923" max="6923" width="5" customWidth="1"/>
    <col min="6924" max="6924" width="11.7109375" customWidth="1"/>
    <col min="6925" max="6925" width="12.28515625" customWidth="1"/>
    <col min="6926" max="6926" width="9" customWidth="1"/>
    <col min="6927" max="6927" width="3.42578125" customWidth="1"/>
    <col min="6928" max="6928" width="12.5703125" customWidth="1"/>
    <col min="6929" max="6929" width="17" customWidth="1"/>
    <col min="7168" max="7168" width="16.85546875" customWidth="1"/>
    <col min="7169" max="7169" width="8.85546875" customWidth="1"/>
    <col min="7170" max="7170" width="1.140625" customWidth="1"/>
    <col min="7171" max="7171" width="25.140625" customWidth="1"/>
    <col min="7172" max="7172" width="10.85546875" customWidth="1"/>
    <col min="7173" max="7173" width="44.28515625" customWidth="1"/>
    <col min="7174" max="7174" width="28.42578125" customWidth="1"/>
    <col min="7175" max="7175" width="8.85546875" customWidth="1"/>
    <col min="7176" max="7176" width="42.28515625" customWidth="1"/>
    <col min="7177" max="7177" width="4" customWidth="1"/>
    <col min="7178" max="7178" width="11.85546875" customWidth="1"/>
    <col min="7179" max="7179" width="5" customWidth="1"/>
    <col min="7180" max="7180" width="11.7109375" customWidth="1"/>
    <col min="7181" max="7181" width="12.28515625" customWidth="1"/>
    <col min="7182" max="7182" width="9" customWidth="1"/>
    <col min="7183" max="7183" width="3.42578125" customWidth="1"/>
    <col min="7184" max="7184" width="12.5703125" customWidth="1"/>
    <col min="7185" max="7185" width="17" customWidth="1"/>
    <col min="7424" max="7424" width="16.85546875" customWidth="1"/>
    <col min="7425" max="7425" width="8.85546875" customWidth="1"/>
    <col min="7426" max="7426" width="1.140625" customWidth="1"/>
    <col min="7427" max="7427" width="25.140625" customWidth="1"/>
    <col min="7428" max="7428" width="10.85546875" customWidth="1"/>
    <col min="7429" max="7429" width="44.28515625" customWidth="1"/>
    <col min="7430" max="7430" width="28.42578125" customWidth="1"/>
    <col min="7431" max="7431" width="8.85546875" customWidth="1"/>
    <col min="7432" max="7432" width="42.28515625" customWidth="1"/>
    <col min="7433" max="7433" width="4" customWidth="1"/>
    <col min="7434" max="7434" width="11.85546875" customWidth="1"/>
    <col min="7435" max="7435" width="5" customWidth="1"/>
    <col min="7436" max="7436" width="11.7109375" customWidth="1"/>
    <col min="7437" max="7437" width="12.28515625" customWidth="1"/>
    <col min="7438" max="7438" width="9" customWidth="1"/>
    <col min="7439" max="7439" width="3.42578125" customWidth="1"/>
    <col min="7440" max="7440" width="12.5703125" customWidth="1"/>
    <col min="7441" max="7441" width="17" customWidth="1"/>
    <col min="7680" max="7680" width="16.85546875" customWidth="1"/>
    <col min="7681" max="7681" width="8.85546875" customWidth="1"/>
    <col min="7682" max="7682" width="1.140625" customWidth="1"/>
    <col min="7683" max="7683" width="25.140625" customWidth="1"/>
    <col min="7684" max="7684" width="10.85546875" customWidth="1"/>
    <col min="7685" max="7685" width="44.28515625" customWidth="1"/>
    <col min="7686" max="7686" width="28.42578125" customWidth="1"/>
    <col min="7687" max="7687" width="8.85546875" customWidth="1"/>
    <col min="7688" max="7688" width="42.28515625" customWidth="1"/>
    <col min="7689" max="7689" width="4" customWidth="1"/>
    <col min="7690" max="7690" width="11.85546875" customWidth="1"/>
    <col min="7691" max="7691" width="5" customWidth="1"/>
    <col min="7692" max="7692" width="11.7109375" customWidth="1"/>
    <col min="7693" max="7693" width="12.28515625" customWidth="1"/>
    <col min="7694" max="7694" width="9" customWidth="1"/>
    <col min="7695" max="7695" width="3.42578125" customWidth="1"/>
    <col min="7696" max="7696" width="12.5703125" customWidth="1"/>
    <col min="7697" max="7697" width="17" customWidth="1"/>
    <col min="7936" max="7936" width="16.85546875" customWidth="1"/>
    <col min="7937" max="7937" width="8.85546875" customWidth="1"/>
    <col min="7938" max="7938" width="1.140625" customWidth="1"/>
    <col min="7939" max="7939" width="25.140625" customWidth="1"/>
    <col min="7940" max="7940" width="10.85546875" customWidth="1"/>
    <col min="7941" max="7941" width="44.28515625" customWidth="1"/>
    <col min="7942" max="7942" width="28.42578125" customWidth="1"/>
    <col min="7943" max="7943" width="8.85546875" customWidth="1"/>
    <col min="7944" max="7944" width="42.28515625" customWidth="1"/>
    <col min="7945" max="7945" width="4" customWidth="1"/>
    <col min="7946" max="7946" width="11.85546875" customWidth="1"/>
    <col min="7947" max="7947" width="5" customWidth="1"/>
    <col min="7948" max="7948" width="11.7109375" customWidth="1"/>
    <col min="7949" max="7949" width="12.28515625" customWidth="1"/>
    <col min="7950" max="7950" width="9" customWidth="1"/>
    <col min="7951" max="7951" width="3.42578125" customWidth="1"/>
    <col min="7952" max="7952" width="12.5703125" customWidth="1"/>
    <col min="7953" max="7953" width="17" customWidth="1"/>
    <col min="8192" max="8192" width="16.85546875" customWidth="1"/>
    <col min="8193" max="8193" width="8.85546875" customWidth="1"/>
    <col min="8194" max="8194" width="1.140625" customWidth="1"/>
    <col min="8195" max="8195" width="25.140625" customWidth="1"/>
    <col min="8196" max="8196" width="10.85546875" customWidth="1"/>
    <col min="8197" max="8197" width="44.28515625" customWidth="1"/>
    <col min="8198" max="8198" width="28.42578125" customWidth="1"/>
    <col min="8199" max="8199" width="8.85546875" customWidth="1"/>
    <col min="8200" max="8200" width="42.28515625" customWidth="1"/>
    <col min="8201" max="8201" width="4" customWidth="1"/>
    <col min="8202" max="8202" width="11.85546875" customWidth="1"/>
    <col min="8203" max="8203" width="5" customWidth="1"/>
    <col min="8204" max="8204" width="11.7109375" customWidth="1"/>
    <col min="8205" max="8205" width="12.28515625" customWidth="1"/>
    <col min="8206" max="8206" width="9" customWidth="1"/>
    <col min="8207" max="8207" width="3.42578125" customWidth="1"/>
    <col min="8208" max="8208" width="12.5703125" customWidth="1"/>
    <col min="8209" max="8209" width="17" customWidth="1"/>
    <col min="8448" max="8448" width="16.85546875" customWidth="1"/>
    <col min="8449" max="8449" width="8.85546875" customWidth="1"/>
    <col min="8450" max="8450" width="1.140625" customWidth="1"/>
    <col min="8451" max="8451" width="25.140625" customWidth="1"/>
    <col min="8452" max="8452" width="10.85546875" customWidth="1"/>
    <col min="8453" max="8453" width="44.28515625" customWidth="1"/>
    <col min="8454" max="8454" width="28.42578125" customWidth="1"/>
    <col min="8455" max="8455" width="8.85546875" customWidth="1"/>
    <col min="8456" max="8456" width="42.28515625" customWidth="1"/>
    <col min="8457" max="8457" width="4" customWidth="1"/>
    <col min="8458" max="8458" width="11.85546875" customWidth="1"/>
    <col min="8459" max="8459" width="5" customWidth="1"/>
    <col min="8460" max="8460" width="11.7109375" customWidth="1"/>
    <col min="8461" max="8461" width="12.28515625" customWidth="1"/>
    <col min="8462" max="8462" width="9" customWidth="1"/>
    <col min="8463" max="8463" width="3.42578125" customWidth="1"/>
    <col min="8464" max="8464" width="12.5703125" customWidth="1"/>
    <col min="8465" max="8465" width="17" customWidth="1"/>
    <col min="8704" max="8704" width="16.85546875" customWidth="1"/>
    <col min="8705" max="8705" width="8.85546875" customWidth="1"/>
    <col min="8706" max="8706" width="1.140625" customWidth="1"/>
    <col min="8707" max="8707" width="25.140625" customWidth="1"/>
    <col min="8708" max="8708" width="10.85546875" customWidth="1"/>
    <col min="8709" max="8709" width="44.28515625" customWidth="1"/>
    <col min="8710" max="8710" width="28.42578125" customWidth="1"/>
    <col min="8711" max="8711" width="8.85546875" customWidth="1"/>
    <col min="8712" max="8712" width="42.28515625" customWidth="1"/>
    <col min="8713" max="8713" width="4" customWidth="1"/>
    <col min="8714" max="8714" width="11.85546875" customWidth="1"/>
    <col min="8715" max="8715" width="5" customWidth="1"/>
    <col min="8716" max="8716" width="11.7109375" customWidth="1"/>
    <col min="8717" max="8717" width="12.28515625" customWidth="1"/>
    <col min="8718" max="8718" width="9" customWidth="1"/>
    <col min="8719" max="8719" width="3.42578125" customWidth="1"/>
    <col min="8720" max="8720" width="12.5703125" customWidth="1"/>
    <col min="8721" max="8721" width="17" customWidth="1"/>
    <col min="8960" max="8960" width="16.85546875" customWidth="1"/>
    <col min="8961" max="8961" width="8.85546875" customWidth="1"/>
    <col min="8962" max="8962" width="1.140625" customWidth="1"/>
    <col min="8963" max="8963" width="25.140625" customWidth="1"/>
    <col min="8964" max="8964" width="10.85546875" customWidth="1"/>
    <col min="8965" max="8965" width="44.28515625" customWidth="1"/>
    <col min="8966" max="8966" width="28.42578125" customWidth="1"/>
    <col min="8967" max="8967" width="8.85546875" customWidth="1"/>
    <col min="8968" max="8968" width="42.28515625" customWidth="1"/>
    <col min="8969" max="8969" width="4" customWidth="1"/>
    <col min="8970" max="8970" width="11.85546875" customWidth="1"/>
    <col min="8971" max="8971" width="5" customWidth="1"/>
    <col min="8972" max="8972" width="11.7109375" customWidth="1"/>
    <col min="8973" max="8973" width="12.28515625" customWidth="1"/>
    <col min="8974" max="8974" width="9" customWidth="1"/>
    <col min="8975" max="8975" width="3.42578125" customWidth="1"/>
    <col min="8976" max="8976" width="12.5703125" customWidth="1"/>
    <col min="8977" max="8977" width="17" customWidth="1"/>
    <col min="9216" max="9216" width="16.85546875" customWidth="1"/>
    <col min="9217" max="9217" width="8.85546875" customWidth="1"/>
    <col min="9218" max="9218" width="1.140625" customWidth="1"/>
    <col min="9219" max="9219" width="25.140625" customWidth="1"/>
    <col min="9220" max="9220" width="10.85546875" customWidth="1"/>
    <col min="9221" max="9221" width="44.28515625" customWidth="1"/>
    <col min="9222" max="9222" width="28.42578125" customWidth="1"/>
    <col min="9223" max="9223" width="8.85546875" customWidth="1"/>
    <col min="9224" max="9224" width="42.28515625" customWidth="1"/>
    <col min="9225" max="9225" width="4" customWidth="1"/>
    <col min="9226" max="9226" width="11.85546875" customWidth="1"/>
    <col min="9227" max="9227" width="5" customWidth="1"/>
    <col min="9228" max="9228" width="11.7109375" customWidth="1"/>
    <col min="9229" max="9229" width="12.28515625" customWidth="1"/>
    <col min="9230" max="9230" width="9" customWidth="1"/>
    <col min="9231" max="9231" width="3.42578125" customWidth="1"/>
    <col min="9232" max="9232" width="12.5703125" customWidth="1"/>
    <col min="9233" max="9233" width="17" customWidth="1"/>
    <col min="9472" max="9472" width="16.85546875" customWidth="1"/>
    <col min="9473" max="9473" width="8.85546875" customWidth="1"/>
    <col min="9474" max="9474" width="1.140625" customWidth="1"/>
    <col min="9475" max="9475" width="25.140625" customWidth="1"/>
    <col min="9476" max="9476" width="10.85546875" customWidth="1"/>
    <col min="9477" max="9477" width="44.28515625" customWidth="1"/>
    <col min="9478" max="9478" width="28.42578125" customWidth="1"/>
    <col min="9479" max="9479" width="8.85546875" customWidth="1"/>
    <col min="9480" max="9480" width="42.28515625" customWidth="1"/>
    <col min="9481" max="9481" width="4" customWidth="1"/>
    <col min="9482" max="9482" width="11.85546875" customWidth="1"/>
    <col min="9483" max="9483" width="5" customWidth="1"/>
    <col min="9484" max="9484" width="11.7109375" customWidth="1"/>
    <col min="9485" max="9485" width="12.28515625" customWidth="1"/>
    <col min="9486" max="9486" width="9" customWidth="1"/>
    <col min="9487" max="9487" width="3.42578125" customWidth="1"/>
    <col min="9488" max="9488" width="12.5703125" customWidth="1"/>
    <col min="9489" max="9489" width="17" customWidth="1"/>
    <col min="9728" max="9728" width="16.85546875" customWidth="1"/>
    <col min="9729" max="9729" width="8.85546875" customWidth="1"/>
    <col min="9730" max="9730" width="1.140625" customWidth="1"/>
    <col min="9731" max="9731" width="25.140625" customWidth="1"/>
    <col min="9732" max="9732" width="10.85546875" customWidth="1"/>
    <col min="9733" max="9733" width="44.28515625" customWidth="1"/>
    <col min="9734" max="9734" width="28.42578125" customWidth="1"/>
    <col min="9735" max="9735" width="8.85546875" customWidth="1"/>
    <col min="9736" max="9736" width="42.28515625" customWidth="1"/>
    <col min="9737" max="9737" width="4" customWidth="1"/>
    <col min="9738" max="9738" width="11.85546875" customWidth="1"/>
    <col min="9739" max="9739" width="5" customWidth="1"/>
    <col min="9740" max="9740" width="11.7109375" customWidth="1"/>
    <col min="9741" max="9741" width="12.28515625" customWidth="1"/>
    <col min="9742" max="9742" width="9" customWidth="1"/>
    <col min="9743" max="9743" width="3.42578125" customWidth="1"/>
    <col min="9744" max="9744" width="12.5703125" customWidth="1"/>
    <col min="9745" max="9745" width="17" customWidth="1"/>
    <col min="9984" max="9984" width="16.85546875" customWidth="1"/>
    <col min="9985" max="9985" width="8.85546875" customWidth="1"/>
    <col min="9986" max="9986" width="1.140625" customWidth="1"/>
    <col min="9987" max="9987" width="25.140625" customWidth="1"/>
    <col min="9988" max="9988" width="10.85546875" customWidth="1"/>
    <col min="9989" max="9989" width="44.28515625" customWidth="1"/>
    <col min="9990" max="9990" width="28.42578125" customWidth="1"/>
    <col min="9991" max="9991" width="8.85546875" customWidth="1"/>
    <col min="9992" max="9992" width="42.28515625" customWidth="1"/>
    <col min="9993" max="9993" width="4" customWidth="1"/>
    <col min="9994" max="9994" width="11.85546875" customWidth="1"/>
    <col min="9995" max="9995" width="5" customWidth="1"/>
    <col min="9996" max="9996" width="11.7109375" customWidth="1"/>
    <col min="9997" max="9997" width="12.28515625" customWidth="1"/>
    <col min="9998" max="9998" width="9" customWidth="1"/>
    <col min="9999" max="9999" width="3.42578125" customWidth="1"/>
    <col min="10000" max="10000" width="12.5703125" customWidth="1"/>
    <col min="10001" max="10001" width="17" customWidth="1"/>
    <col min="10240" max="10240" width="16.85546875" customWidth="1"/>
    <col min="10241" max="10241" width="8.85546875" customWidth="1"/>
    <col min="10242" max="10242" width="1.140625" customWidth="1"/>
    <col min="10243" max="10243" width="25.140625" customWidth="1"/>
    <col min="10244" max="10244" width="10.85546875" customWidth="1"/>
    <col min="10245" max="10245" width="44.28515625" customWidth="1"/>
    <col min="10246" max="10246" width="28.42578125" customWidth="1"/>
    <col min="10247" max="10247" width="8.85546875" customWidth="1"/>
    <col min="10248" max="10248" width="42.28515625" customWidth="1"/>
    <col min="10249" max="10249" width="4" customWidth="1"/>
    <col min="10250" max="10250" width="11.85546875" customWidth="1"/>
    <col min="10251" max="10251" width="5" customWidth="1"/>
    <col min="10252" max="10252" width="11.7109375" customWidth="1"/>
    <col min="10253" max="10253" width="12.28515625" customWidth="1"/>
    <col min="10254" max="10254" width="9" customWidth="1"/>
    <col min="10255" max="10255" width="3.42578125" customWidth="1"/>
    <col min="10256" max="10256" width="12.5703125" customWidth="1"/>
    <col min="10257" max="10257" width="17" customWidth="1"/>
    <col min="10496" max="10496" width="16.85546875" customWidth="1"/>
    <col min="10497" max="10497" width="8.85546875" customWidth="1"/>
    <col min="10498" max="10498" width="1.140625" customWidth="1"/>
    <col min="10499" max="10499" width="25.140625" customWidth="1"/>
    <col min="10500" max="10500" width="10.85546875" customWidth="1"/>
    <col min="10501" max="10501" width="44.28515625" customWidth="1"/>
    <col min="10502" max="10502" width="28.42578125" customWidth="1"/>
    <col min="10503" max="10503" width="8.85546875" customWidth="1"/>
    <col min="10504" max="10504" width="42.28515625" customWidth="1"/>
    <col min="10505" max="10505" width="4" customWidth="1"/>
    <col min="10506" max="10506" width="11.85546875" customWidth="1"/>
    <col min="10507" max="10507" width="5" customWidth="1"/>
    <col min="10508" max="10508" width="11.7109375" customWidth="1"/>
    <col min="10509" max="10509" width="12.28515625" customWidth="1"/>
    <col min="10510" max="10510" width="9" customWidth="1"/>
    <col min="10511" max="10511" width="3.42578125" customWidth="1"/>
    <col min="10512" max="10512" width="12.5703125" customWidth="1"/>
    <col min="10513" max="10513" width="17" customWidth="1"/>
    <col min="10752" max="10752" width="16.85546875" customWidth="1"/>
    <col min="10753" max="10753" width="8.85546875" customWidth="1"/>
    <col min="10754" max="10754" width="1.140625" customWidth="1"/>
    <col min="10755" max="10755" width="25.140625" customWidth="1"/>
    <col min="10756" max="10756" width="10.85546875" customWidth="1"/>
    <col min="10757" max="10757" width="44.28515625" customWidth="1"/>
    <col min="10758" max="10758" width="28.42578125" customWidth="1"/>
    <col min="10759" max="10759" width="8.85546875" customWidth="1"/>
    <col min="10760" max="10760" width="42.28515625" customWidth="1"/>
    <col min="10761" max="10761" width="4" customWidth="1"/>
    <col min="10762" max="10762" width="11.85546875" customWidth="1"/>
    <col min="10763" max="10763" width="5" customWidth="1"/>
    <col min="10764" max="10764" width="11.7109375" customWidth="1"/>
    <col min="10765" max="10765" width="12.28515625" customWidth="1"/>
    <col min="10766" max="10766" width="9" customWidth="1"/>
    <col min="10767" max="10767" width="3.42578125" customWidth="1"/>
    <col min="10768" max="10768" width="12.5703125" customWidth="1"/>
    <col min="10769" max="10769" width="17" customWidth="1"/>
    <col min="11008" max="11008" width="16.85546875" customWidth="1"/>
    <col min="11009" max="11009" width="8.85546875" customWidth="1"/>
    <col min="11010" max="11010" width="1.140625" customWidth="1"/>
    <col min="11011" max="11011" width="25.140625" customWidth="1"/>
    <col min="11012" max="11012" width="10.85546875" customWidth="1"/>
    <col min="11013" max="11013" width="44.28515625" customWidth="1"/>
    <col min="11014" max="11014" width="28.42578125" customWidth="1"/>
    <col min="11015" max="11015" width="8.85546875" customWidth="1"/>
    <col min="11016" max="11016" width="42.28515625" customWidth="1"/>
    <col min="11017" max="11017" width="4" customWidth="1"/>
    <col min="11018" max="11018" width="11.85546875" customWidth="1"/>
    <col min="11019" max="11019" width="5" customWidth="1"/>
    <col min="11020" max="11020" width="11.7109375" customWidth="1"/>
    <col min="11021" max="11021" width="12.28515625" customWidth="1"/>
    <col min="11022" max="11022" width="9" customWidth="1"/>
    <col min="11023" max="11023" width="3.42578125" customWidth="1"/>
    <col min="11024" max="11024" width="12.5703125" customWidth="1"/>
    <col min="11025" max="11025" width="17" customWidth="1"/>
    <col min="11264" max="11264" width="16.85546875" customWidth="1"/>
    <col min="11265" max="11265" width="8.85546875" customWidth="1"/>
    <col min="11266" max="11266" width="1.140625" customWidth="1"/>
    <col min="11267" max="11267" width="25.140625" customWidth="1"/>
    <col min="11268" max="11268" width="10.85546875" customWidth="1"/>
    <col min="11269" max="11269" width="44.28515625" customWidth="1"/>
    <col min="11270" max="11270" width="28.42578125" customWidth="1"/>
    <col min="11271" max="11271" width="8.85546875" customWidth="1"/>
    <col min="11272" max="11272" width="42.28515625" customWidth="1"/>
    <col min="11273" max="11273" width="4" customWidth="1"/>
    <col min="11274" max="11274" width="11.85546875" customWidth="1"/>
    <col min="11275" max="11275" width="5" customWidth="1"/>
    <col min="11276" max="11276" width="11.7109375" customWidth="1"/>
    <col min="11277" max="11277" width="12.28515625" customWidth="1"/>
    <col min="11278" max="11278" width="9" customWidth="1"/>
    <col min="11279" max="11279" width="3.42578125" customWidth="1"/>
    <col min="11280" max="11280" width="12.5703125" customWidth="1"/>
    <col min="11281" max="11281" width="17" customWidth="1"/>
    <col min="11520" max="11520" width="16.85546875" customWidth="1"/>
    <col min="11521" max="11521" width="8.85546875" customWidth="1"/>
    <col min="11522" max="11522" width="1.140625" customWidth="1"/>
    <col min="11523" max="11523" width="25.140625" customWidth="1"/>
    <col min="11524" max="11524" width="10.85546875" customWidth="1"/>
    <col min="11525" max="11525" width="44.28515625" customWidth="1"/>
    <col min="11526" max="11526" width="28.42578125" customWidth="1"/>
    <col min="11527" max="11527" width="8.85546875" customWidth="1"/>
    <col min="11528" max="11528" width="42.28515625" customWidth="1"/>
    <col min="11529" max="11529" width="4" customWidth="1"/>
    <col min="11530" max="11530" width="11.85546875" customWidth="1"/>
    <col min="11531" max="11531" width="5" customWidth="1"/>
    <col min="11532" max="11532" width="11.7109375" customWidth="1"/>
    <col min="11533" max="11533" width="12.28515625" customWidth="1"/>
    <col min="11534" max="11534" width="9" customWidth="1"/>
    <col min="11535" max="11535" width="3.42578125" customWidth="1"/>
    <col min="11536" max="11536" width="12.5703125" customWidth="1"/>
    <col min="11537" max="11537" width="17" customWidth="1"/>
    <col min="11776" max="11776" width="16.85546875" customWidth="1"/>
    <col min="11777" max="11777" width="8.85546875" customWidth="1"/>
    <col min="11778" max="11778" width="1.140625" customWidth="1"/>
    <col min="11779" max="11779" width="25.140625" customWidth="1"/>
    <col min="11780" max="11780" width="10.85546875" customWidth="1"/>
    <col min="11781" max="11781" width="44.28515625" customWidth="1"/>
    <col min="11782" max="11782" width="28.42578125" customWidth="1"/>
    <col min="11783" max="11783" width="8.85546875" customWidth="1"/>
    <col min="11784" max="11784" width="42.28515625" customWidth="1"/>
    <col min="11785" max="11785" width="4" customWidth="1"/>
    <col min="11786" max="11786" width="11.85546875" customWidth="1"/>
    <col min="11787" max="11787" width="5" customWidth="1"/>
    <col min="11788" max="11788" width="11.7109375" customWidth="1"/>
    <col min="11789" max="11789" width="12.28515625" customWidth="1"/>
    <col min="11790" max="11790" width="9" customWidth="1"/>
    <col min="11791" max="11791" width="3.42578125" customWidth="1"/>
    <col min="11792" max="11792" width="12.5703125" customWidth="1"/>
    <col min="11793" max="11793" width="17" customWidth="1"/>
    <col min="12032" max="12032" width="16.85546875" customWidth="1"/>
    <col min="12033" max="12033" width="8.85546875" customWidth="1"/>
    <col min="12034" max="12034" width="1.140625" customWidth="1"/>
    <col min="12035" max="12035" width="25.140625" customWidth="1"/>
    <col min="12036" max="12036" width="10.85546875" customWidth="1"/>
    <col min="12037" max="12037" width="44.28515625" customWidth="1"/>
    <col min="12038" max="12038" width="28.42578125" customWidth="1"/>
    <col min="12039" max="12039" width="8.85546875" customWidth="1"/>
    <col min="12040" max="12040" width="42.28515625" customWidth="1"/>
    <col min="12041" max="12041" width="4" customWidth="1"/>
    <col min="12042" max="12042" width="11.85546875" customWidth="1"/>
    <col min="12043" max="12043" width="5" customWidth="1"/>
    <col min="12044" max="12044" width="11.7109375" customWidth="1"/>
    <col min="12045" max="12045" width="12.28515625" customWidth="1"/>
    <col min="12046" max="12046" width="9" customWidth="1"/>
    <col min="12047" max="12047" width="3.42578125" customWidth="1"/>
    <col min="12048" max="12048" width="12.5703125" customWidth="1"/>
    <col min="12049" max="12049" width="17" customWidth="1"/>
    <col min="12288" max="12288" width="16.85546875" customWidth="1"/>
    <col min="12289" max="12289" width="8.85546875" customWidth="1"/>
    <col min="12290" max="12290" width="1.140625" customWidth="1"/>
    <col min="12291" max="12291" width="25.140625" customWidth="1"/>
    <col min="12292" max="12292" width="10.85546875" customWidth="1"/>
    <col min="12293" max="12293" width="44.28515625" customWidth="1"/>
    <col min="12294" max="12294" width="28.42578125" customWidth="1"/>
    <col min="12295" max="12295" width="8.85546875" customWidth="1"/>
    <col min="12296" max="12296" width="42.28515625" customWidth="1"/>
    <col min="12297" max="12297" width="4" customWidth="1"/>
    <col min="12298" max="12298" width="11.85546875" customWidth="1"/>
    <col min="12299" max="12299" width="5" customWidth="1"/>
    <col min="12300" max="12300" width="11.7109375" customWidth="1"/>
    <col min="12301" max="12301" width="12.28515625" customWidth="1"/>
    <col min="12302" max="12302" width="9" customWidth="1"/>
    <col min="12303" max="12303" width="3.42578125" customWidth="1"/>
    <col min="12304" max="12304" width="12.5703125" customWidth="1"/>
    <col min="12305" max="12305" width="17" customWidth="1"/>
    <col min="12544" max="12544" width="16.85546875" customWidth="1"/>
    <col min="12545" max="12545" width="8.85546875" customWidth="1"/>
    <col min="12546" max="12546" width="1.140625" customWidth="1"/>
    <col min="12547" max="12547" width="25.140625" customWidth="1"/>
    <col min="12548" max="12548" width="10.85546875" customWidth="1"/>
    <col min="12549" max="12549" width="44.28515625" customWidth="1"/>
    <col min="12550" max="12550" width="28.42578125" customWidth="1"/>
    <col min="12551" max="12551" width="8.85546875" customWidth="1"/>
    <col min="12552" max="12552" width="42.28515625" customWidth="1"/>
    <col min="12553" max="12553" width="4" customWidth="1"/>
    <col min="12554" max="12554" width="11.85546875" customWidth="1"/>
    <col min="12555" max="12555" width="5" customWidth="1"/>
    <col min="12556" max="12556" width="11.7109375" customWidth="1"/>
    <col min="12557" max="12557" width="12.28515625" customWidth="1"/>
    <col min="12558" max="12558" width="9" customWidth="1"/>
    <col min="12559" max="12559" width="3.42578125" customWidth="1"/>
    <col min="12560" max="12560" width="12.5703125" customWidth="1"/>
    <col min="12561" max="12561" width="17" customWidth="1"/>
    <col min="12800" max="12800" width="16.85546875" customWidth="1"/>
    <col min="12801" max="12801" width="8.85546875" customWidth="1"/>
    <col min="12802" max="12802" width="1.140625" customWidth="1"/>
    <col min="12803" max="12803" width="25.140625" customWidth="1"/>
    <col min="12804" max="12804" width="10.85546875" customWidth="1"/>
    <col min="12805" max="12805" width="44.28515625" customWidth="1"/>
    <col min="12806" max="12806" width="28.42578125" customWidth="1"/>
    <col min="12807" max="12807" width="8.85546875" customWidth="1"/>
    <col min="12808" max="12808" width="42.28515625" customWidth="1"/>
    <col min="12809" max="12809" width="4" customWidth="1"/>
    <col min="12810" max="12810" width="11.85546875" customWidth="1"/>
    <col min="12811" max="12811" width="5" customWidth="1"/>
    <col min="12812" max="12812" width="11.7109375" customWidth="1"/>
    <col min="12813" max="12813" width="12.28515625" customWidth="1"/>
    <col min="12814" max="12814" width="9" customWidth="1"/>
    <col min="12815" max="12815" width="3.42578125" customWidth="1"/>
    <col min="12816" max="12816" width="12.5703125" customWidth="1"/>
    <col min="12817" max="12817" width="17" customWidth="1"/>
    <col min="13056" max="13056" width="16.85546875" customWidth="1"/>
    <col min="13057" max="13057" width="8.85546875" customWidth="1"/>
    <col min="13058" max="13058" width="1.140625" customWidth="1"/>
    <col min="13059" max="13059" width="25.140625" customWidth="1"/>
    <col min="13060" max="13060" width="10.85546875" customWidth="1"/>
    <col min="13061" max="13061" width="44.28515625" customWidth="1"/>
    <col min="13062" max="13062" width="28.42578125" customWidth="1"/>
    <col min="13063" max="13063" width="8.85546875" customWidth="1"/>
    <col min="13064" max="13064" width="42.28515625" customWidth="1"/>
    <col min="13065" max="13065" width="4" customWidth="1"/>
    <col min="13066" max="13066" width="11.85546875" customWidth="1"/>
    <col min="13067" max="13067" width="5" customWidth="1"/>
    <col min="13068" max="13068" width="11.7109375" customWidth="1"/>
    <col min="13069" max="13069" width="12.28515625" customWidth="1"/>
    <col min="13070" max="13070" width="9" customWidth="1"/>
    <col min="13071" max="13071" width="3.42578125" customWidth="1"/>
    <col min="13072" max="13072" width="12.5703125" customWidth="1"/>
    <col min="13073" max="13073" width="17" customWidth="1"/>
    <col min="13312" max="13312" width="16.85546875" customWidth="1"/>
    <col min="13313" max="13313" width="8.85546875" customWidth="1"/>
    <col min="13314" max="13314" width="1.140625" customWidth="1"/>
    <col min="13315" max="13315" width="25.140625" customWidth="1"/>
    <col min="13316" max="13316" width="10.85546875" customWidth="1"/>
    <col min="13317" max="13317" width="44.28515625" customWidth="1"/>
    <col min="13318" max="13318" width="28.42578125" customWidth="1"/>
    <col min="13319" max="13319" width="8.85546875" customWidth="1"/>
    <col min="13320" max="13320" width="42.28515625" customWidth="1"/>
    <col min="13321" max="13321" width="4" customWidth="1"/>
    <col min="13322" max="13322" width="11.85546875" customWidth="1"/>
    <col min="13323" max="13323" width="5" customWidth="1"/>
    <col min="13324" max="13324" width="11.7109375" customWidth="1"/>
    <col min="13325" max="13325" width="12.28515625" customWidth="1"/>
    <col min="13326" max="13326" width="9" customWidth="1"/>
    <col min="13327" max="13327" width="3.42578125" customWidth="1"/>
    <col min="13328" max="13328" width="12.5703125" customWidth="1"/>
    <col min="13329" max="13329" width="17" customWidth="1"/>
    <col min="13568" max="13568" width="16.85546875" customWidth="1"/>
    <col min="13569" max="13569" width="8.85546875" customWidth="1"/>
    <col min="13570" max="13570" width="1.140625" customWidth="1"/>
    <col min="13571" max="13571" width="25.140625" customWidth="1"/>
    <col min="13572" max="13572" width="10.85546875" customWidth="1"/>
    <col min="13573" max="13573" width="44.28515625" customWidth="1"/>
    <col min="13574" max="13574" width="28.42578125" customWidth="1"/>
    <col min="13575" max="13575" width="8.85546875" customWidth="1"/>
    <col min="13576" max="13576" width="42.28515625" customWidth="1"/>
    <col min="13577" max="13577" width="4" customWidth="1"/>
    <col min="13578" max="13578" width="11.85546875" customWidth="1"/>
    <col min="13579" max="13579" width="5" customWidth="1"/>
    <col min="13580" max="13580" width="11.7109375" customWidth="1"/>
    <col min="13581" max="13581" width="12.28515625" customWidth="1"/>
    <col min="13582" max="13582" width="9" customWidth="1"/>
    <col min="13583" max="13583" width="3.42578125" customWidth="1"/>
    <col min="13584" max="13584" width="12.5703125" customWidth="1"/>
    <col min="13585" max="13585" width="17" customWidth="1"/>
    <col min="13824" max="13824" width="16.85546875" customWidth="1"/>
    <col min="13825" max="13825" width="8.85546875" customWidth="1"/>
    <col min="13826" max="13826" width="1.140625" customWidth="1"/>
    <col min="13827" max="13827" width="25.140625" customWidth="1"/>
    <col min="13828" max="13828" width="10.85546875" customWidth="1"/>
    <col min="13829" max="13829" width="44.28515625" customWidth="1"/>
    <col min="13830" max="13830" width="28.42578125" customWidth="1"/>
    <col min="13831" max="13831" width="8.85546875" customWidth="1"/>
    <col min="13832" max="13832" width="42.28515625" customWidth="1"/>
    <col min="13833" max="13833" width="4" customWidth="1"/>
    <col min="13834" max="13834" width="11.85546875" customWidth="1"/>
    <col min="13835" max="13835" width="5" customWidth="1"/>
    <col min="13836" max="13836" width="11.7109375" customWidth="1"/>
    <col min="13837" max="13837" width="12.28515625" customWidth="1"/>
    <col min="13838" max="13838" width="9" customWidth="1"/>
    <col min="13839" max="13839" width="3.42578125" customWidth="1"/>
    <col min="13840" max="13840" width="12.5703125" customWidth="1"/>
    <col min="13841" max="13841" width="17" customWidth="1"/>
    <col min="14080" max="14080" width="16.85546875" customWidth="1"/>
    <col min="14081" max="14081" width="8.85546875" customWidth="1"/>
    <col min="14082" max="14082" width="1.140625" customWidth="1"/>
    <col min="14083" max="14083" width="25.140625" customWidth="1"/>
    <col min="14084" max="14084" width="10.85546875" customWidth="1"/>
    <col min="14085" max="14085" width="44.28515625" customWidth="1"/>
    <col min="14086" max="14086" width="28.42578125" customWidth="1"/>
    <col min="14087" max="14087" width="8.85546875" customWidth="1"/>
    <col min="14088" max="14088" width="42.28515625" customWidth="1"/>
    <col min="14089" max="14089" width="4" customWidth="1"/>
    <col min="14090" max="14090" width="11.85546875" customWidth="1"/>
    <col min="14091" max="14091" width="5" customWidth="1"/>
    <col min="14092" max="14092" width="11.7109375" customWidth="1"/>
    <col min="14093" max="14093" width="12.28515625" customWidth="1"/>
    <col min="14094" max="14094" width="9" customWidth="1"/>
    <col min="14095" max="14095" width="3.42578125" customWidth="1"/>
    <col min="14096" max="14096" width="12.5703125" customWidth="1"/>
    <col min="14097" max="14097" width="17" customWidth="1"/>
    <col min="14336" max="14336" width="16.85546875" customWidth="1"/>
    <col min="14337" max="14337" width="8.85546875" customWidth="1"/>
    <col min="14338" max="14338" width="1.140625" customWidth="1"/>
    <col min="14339" max="14339" width="25.140625" customWidth="1"/>
    <col min="14340" max="14340" width="10.85546875" customWidth="1"/>
    <col min="14341" max="14341" width="44.28515625" customWidth="1"/>
    <col min="14342" max="14342" width="28.42578125" customWidth="1"/>
    <col min="14343" max="14343" width="8.85546875" customWidth="1"/>
    <col min="14344" max="14344" width="42.28515625" customWidth="1"/>
    <col min="14345" max="14345" width="4" customWidth="1"/>
    <col min="14346" max="14346" width="11.85546875" customWidth="1"/>
    <col min="14347" max="14347" width="5" customWidth="1"/>
    <col min="14348" max="14348" width="11.7109375" customWidth="1"/>
    <col min="14349" max="14349" width="12.28515625" customWidth="1"/>
    <col min="14350" max="14350" width="9" customWidth="1"/>
    <col min="14351" max="14351" width="3.42578125" customWidth="1"/>
    <col min="14352" max="14352" width="12.5703125" customWidth="1"/>
    <col min="14353" max="14353" width="17" customWidth="1"/>
    <col min="14592" max="14592" width="16.85546875" customWidth="1"/>
    <col min="14593" max="14593" width="8.85546875" customWidth="1"/>
    <col min="14594" max="14594" width="1.140625" customWidth="1"/>
    <col min="14595" max="14595" width="25.140625" customWidth="1"/>
    <col min="14596" max="14596" width="10.85546875" customWidth="1"/>
    <col min="14597" max="14597" width="44.28515625" customWidth="1"/>
    <col min="14598" max="14598" width="28.42578125" customWidth="1"/>
    <col min="14599" max="14599" width="8.85546875" customWidth="1"/>
    <col min="14600" max="14600" width="42.28515625" customWidth="1"/>
    <col min="14601" max="14601" width="4" customWidth="1"/>
    <col min="14602" max="14602" width="11.85546875" customWidth="1"/>
    <col min="14603" max="14603" width="5" customWidth="1"/>
    <col min="14604" max="14604" width="11.7109375" customWidth="1"/>
    <col min="14605" max="14605" width="12.28515625" customWidth="1"/>
    <col min="14606" max="14606" width="9" customWidth="1"/>
    <col min="14607" max="14607" width="3.42578125" customWidth="1"/>
    <col min="14608" max="14608" width="12.5703125" customWidth="1"/>
    <col min="14609" max="14609" width="17" customWidth="1"/>
    <col min="14848" max="14848" width="16.85546875" customWidth="1"/>
    <col min="14849" max="14849" width="8.85546875" customWidth="1"/>
    <col min="14850" max="14850" width="1.140625" customWidth="1"/>
    <col min="14851" max="14851" width="25.140625" customWidth="1"/>
    <col min="14852" max="14852" width="10.85546875" customWidth="1"/>
    <col min="14853" max="14853" width="44.28515625" customWidth="1"/>
    <col min="14854" max="14854" width="28.42578125" customWidth="1"/>
    <col min="14855" max="14855" width="8.85546875" customWidth="1"/>
    <col min="14856" max="14856" width="42.28515625" customWidth="1"/>
    <col min="14857" max="14857" width="4" customWidth="1"/>
    <col min="14858" max="14858" width="11.85546875" customWidth="1"/>
    <col min="14859" max="14859" width="5" customWidth="1"/>
    <col min="14860" max="14860" width="11.7109375" customWidth="1"/>
    <col min="14861" max="14861" width="12.28515625" customWidth="1"/>
    <col min="14862" max="14862" width="9" customWidth="1"/>
    <col min="14863" max="14863" width="3.42578125" customWidth="1"/>
    <col min="14864" max="14864" width="12.5703125" customWidth="1"/>
    <col min="14865" max="14865" width="17" customWidth="1"/>
    <col min="15104" max="15104" width="16.85546875" customWidth="1"/>
    <col min="15105" max="15105" width="8.85546875" customWidth="1"/>
    <col min="15106" max="15106" width="1.140625" customWidth="1"/>
    <col min="15107" max="15107" width="25.140625" customWidth="1"/>
    <col min="15108" max="15108" width="10.85546875" customWidth="1"/>
    <col min="15109" max="15109" width="44.28515625" customWidth="1"/>
    <col min="15110" max="15110" width="28.42578125" customWidth="1"/>
    <col min="15111" max="15111" width="8.85546875" customWidth="1"/>
    <col min="15112" max="15112" width="42.28515625" customWidth="1"/>
    <col min="15113" max="15113" width="4" customWidth="1"/>
    <col min="15114" max="15114" width="11.85546875" customWidth="1"/>
    <col min="15115" max="15115" width="5" customWidth="1"/>
    <col min="15116" max="15116" width="11.7109375" customWidth="1"/>
    <col min="15117" max="15117" width="12.28515625" customWidth="1"/>
    <col min="15118" max="15118" width="9" customWidth="1"/>
    <col min="15119" max="15119" width="3.42578125" customWidth="1"/>
    <col min="15120" max="15120" width="12.5703125" customWidth="1"/>
    <col min="15121" max="15121" width="17" customWidth="1"/>
    <col min="15360" max="15360" width="16.85546875" customWidth="1"/>
    <col min="15361" max="15361" width="8.85546875" customWidth="1"/>
    <col min="15362" max="15362" width="1.140625" customWidth="1"/>
    <col min="15363" max="15363" width="25.140625" customWidth="1"/>
    <col min="15364" max="15364" width="10.85546875" customWidth="1"/>
    <col min="15365" max="15365" width="44.28515625" customWidth="1"/>
    <col min="15366" max="15366" width="28.42578125" customWidth="1"/>
    <col min="15367" max="15367" width="8.85546875" customWidth="1"/>
    <col min="15368" max="15368" width="42.28515625" customWidth="1"/>
    <col min="15369" max="15369" width="4" customWidth="1"/>
    <col min="15370" max="15370" width="11.85546875" customWidth="1"/>
    <col min="15371" max="15371" width="5" customWidth="1"/>
    <col min="15372" max="15372" width="11.7109375" customWidth="1"/>
    <col min="15373" max="15373" width="12.28515625" customWidth="1"/>
    <col min="15374" max="15374" width="9" customWidth="1"/>
    <col min="15375" max="15375" width="3.42578125" customWidth="1"/>
    <col min="15376" max="15376" width="12.5703125" customWidth="1"/>
    <col min="15377" max="15377" width="17" customWidth="1"/>
    <col min="15616" max="15616" width="16.85546875" customWidth="1"/>
    <col min="15617" max="15617" width="8.85546875" customWidth="1"/>
    <col min="15618" max="15618" width="1.140625" customWidth="1"/>
    <col min="15619" max="15619" width="25.140625" customWidth="1"/>
    <col min="15620" max="15620" width="10.85546875" customWidth="1"/>
    <col min="15621" max="15621" width="44.28515625" customWidth="1"/>
    <col min="15622" max="15622" width="28.42578125" customWidth="1"/>
    <col min="15623" max="15623" width="8.85546875" customWidth="1"/>
    <col min="15624" max="15624" width="42.28515625" customWidth="1"/>
    <col min="15625" max="15625" width="4" customWidth="1"/>
    <col min="15626" max="15626" width="11.85546875" customWidth="1"/>
    <col min="15627" max="15627" width="5" customWidth="1"/>
    <col min="15628" max="15628" width="11.7109375" customWidth="1"/>
    <col min="15629" max="15629" width="12.28515625" customWidth="1"/>
    <col min="15630" max="15630" width="9" customWidth="1"/>
    <col min="15631" max="15631" width="3.42578125" customWidth="1"/>
    <col min="15632" max="15632" width="12.5703125" customWidth="1"/>
    <col min="15633" max="15633" width="17" customWidth="1"/>
    <col min="15872" max="15872" width="16.85546875" customWidth="1"/>
    <col min="15873" max="15873" width="8.85546875" customWidth="1"/>
    <col min="15874" max="15874" width="1.140625" customWidth="1"/>
    <col min="15875" max="15875" width="25.140625" customWidth="1"/>
    <col min="15876" max="15876" width="10.85546875" customWidth="1"/>
    <col min="15877" max="15877" width="44.28515625" customWidth="1"/>
    <col min="15878" max="15878" width="28.42578125" customWidth="1"/>
    <col min="15879" max="15879" width="8.85546875" customWidth="1"/>
    <col min="15880" max="15880" width="42.28515625" customWidth="1"/>
    <col min="15881" max="15881" width="4" customWidth="1"/>
    <col min="15882" max="15882" width="11.85546875" customWidth="1"/>
    <col min="15883" max="15883" width="5" customWidth="1"/>
    <col min="15884" max="15884" width="11.7109375" customWidth="1"/>
    <col min="15885" max="15885" width="12.28515625" customWidth="1"/>
    <col min="15886" max="15886" width="9" customWidth="1"/>
    <col min="15887" max="15887" width="3.42578125" customWidth="1"/>
    <col min="15888" max="15888" width="12.5703125" customWidth="1"/>
    <col min="15889" max="15889" width="17" customWidth="1"/>
    <col min="16128" max="16128" width="16.85546875" customWidth="1"/>
    <col min="16129" max="16129" width="8.85546875" customWidth="1"/>
    <col min="16130" max="16130" width="1.140625" customWidth="1"/>
    <col min="16131" max="16131" width="25.140625" customWidth="1"/>
    <col min="16132" max="16132" width="10.85546875" customWidth="1"/>
    <col min="16133" max="16133" width="44.28515625" customWidth="1"/>
    <col min="16134" max="16134" width="28.42578125" customWidth="1"/>
    <col min="16135" max="16135" width="8.85546875" customWidth="1"/>
    <col min="16136" max="16136" width="42.28515625" customWidth="1"/>
    <col min="16137" max="16137" width="4" customWidth="1"/>
    <col min="16138" max="16138" width="11.85546875" customWidth="1"/>
    <col min="16139" max="16139" width="5" customWidth="1"/>
    <col min="16140" max="16140" width="11.7109375" customWidth="1"/>
    <col min="16141" max="16141" width="12.28515625" customWidth="1"/>
    <col min="16142" max="16142" width="9" customWidth="1"/>
    <col min="16143" max="16143" width="3.42578125" customWidth="1"/>
    <col min="16144" max="16144" width="12.5703125" customWidth="1"/>
    <col min="16145" max="16145" width="17" customWidth="1"/>
  </cols>
  <sheetData>
    <row r="1" spans="1:27" ht="16.5" thickBot="1">
      <c r="A1" s="449" t="s">
        <v>141</v>
      </c>
      <c r="B1" s="449"/>
      <c r="C1" s="449"/>
      <c r="D1" s="449"/>
      <c r="E1" s="449"/>
      <c r="F1" s="449"/>
      <c r="G1" s="449"/>
      <c r="H1" s="449"/>
      <c r="I1" s="449"/>
      <c r="J1" s="449"/>
      <c r="K1" s="449"/>
      <c r="L1" s="449"/>
      <c r="M1" s="449"/>
      <c r="N1" s="449"/>
      <c r="O1" s="449"/>
      <c r="P1" s="103"/>
      <c r="Q1" s="103"/>
      <c r="R1" s="103"/>
    </row>
    <row r="2" spans="1:27" ht="51.75" thickBot="1">
      <c r="A2" s="456" t="s">
        <v>142</v>
      </c>
      <c r="B2" s="456"/>
      <c r="C2" s="448" t="s">
        <v>8</v>
      </c>
      <c r="D2" s="448"/>
      <c r="E2" s="448"/>
      <c r="F2" s="448"/>
      <c r="G2" s="448"/>
      <c r="H2" s="448"/>
      <c r="I2" s="103"/>
      <c r="J2" s="103"/>
      <c r="K2" s="103"/>
      <c r="L2" s="103"/>
      <c r="M2" s="103"/>
      <c r="N2" s="103"/>
      <c r="O2" s="103"/>
      <c r="P2" s="103"/>
      <c r="Q2" s="103"/>
      <c r="R2" s="103"/>
      <c r="W2" s="193" t="s">
        <v>479</v>
      </c>
      <c r="X2" s="194" t="s">
        <v>480</v>
      </c>
      <c r="Y2" s="194" t="s">
        <v>167</v>
      </c>
      <c r="Z2" s="191" t="s">
        <v>481</v>
      </c>
      <c r="AA2" s="192" t="s">
        <v>166</v>
      </c>
    </row>
    <row r="3" spans="1:27" ht="39" thickBot="1">
      <c r="A3" s="103"/>
      <c r="B3" s="103"/>
      <c r="C3" s="103"/>
      <c r="D3" s="103"/>
      <c r="E3" s="103"/>
      <c r="F3" s="103"/>
      <c r="G3" s="103"/>
      <c r="H3" s="103"/>
      <c r="I3" s="103"/>
      <c r="J3" s="103"/>
      <c r="K3" s="456" t="s">
        <v>143</v>
      </c>
      <c r="L3" s="456"/>
      <c r="M3" s="448" t="s">
        <v>144</v>
      </c>
      <c r="N3" s="448"/>
      <c r="O3" s="448"/>
      <c r="P3" s="103"/>
      <c r="Q3" s="103"/>
      <c r="R3" s="103"/>
      <c r="W3" s="425" t="s">
        <v>169</v>
      </c>
      <c r="X3" s="258" t="s">
        <v>172</v>
      </c>
      <c r="Y3" s="426" t="s">
        <v>482</v>
      </c>
      <c r="Z3" s="263">
        <v>44228</v>
      </c>
      <c r="AA3" s="259">
        <v>44561</v>
      </c>
    </row>
    <row r="4" spans="1:27" ht="51.75" thickBot="1">
      <c r="A4" s="456" t="s">
        <v>145</v>
      </c>
      <c r="B4" s="456"/>
      <c r="C4" s="448" t="s">
        <v>146</v>
      </c>
      <c r="D4" s="448"/>
      <c r="E4" s="448"/>
      <c r="F4" s="448"/>
      <c r="G4" s="448"/>
      <c r="H4" s="448"/>
      <c r="I4" s="103"/>
      <c r="J4" s="103"/>
      <c r="K4" s="456"/>
      <c r="L4" s="456"/>
      <c r="M4" s="448"/>
      <c r="N4" s="448"/>
      <c r="O4" s="448"/>
      <c r="P4" s="103"/>
      <c r="Q4" s="103"/>
      <c r="R4" s="103"/>
      <c r="W4" s="425"/>
      <c r="X4" s="258" t="s">
        <v>178</v>
      </c>
      <c r="Y4" s="426"/>
      <c r="Z4" s="263">
        <v>44348</v>
      </c>
      <c r="AA4" s="259">
        <v>44561</v>
      </c>
    </row>
    <row r="5" spans="1:27" ht="26.25" thickBot="1">
      <c r="A5" s="456"/>
      <c r="B5" s="456"/>
      <c r="C5" s="448"/>
      <c r="D5" s="448"/>
      <c r="E5" s="448"/>
      <c r="F5" s="448"/>
      <c r="G5" s="448"/>
      <c r="H5" s="448"/>
      <c r="I5" s="103"/>
      <c r="J5" s="103"/>
      <c r="K5" s="103"/>
      <c r="L5" s="103"/>
      <c r="M5" s="103"/>
      <c r="N5" s="103"/>
      <c r="O5" s="103"/>
      <c r="P5" s="103"/>
      <c r="Q5" s="103"/>
      <c r="R5" s="103"/>
      <c r="W5" s="260" t="s">
        <v>182</v>
      </c>
      <c r="X5" s="261" t="s">
        <v>184</v>
      </c>
      <c r="Y5" s="261" t="s">
        <v>483</v>
      </c>
      <c r="Z5" s="264">
        <v>44348</v>
      </c>
      <c r="AA5" s="262">
        <v>44561</v>
      </c>
    </row>
    <row r="6" spans="1:27" ht="13.5" thickBot="1">
      <c r="A6" s="103"/>
      <c r="B6" s="103"/>
      <c r="C6" s="103"/>
      <c r="D6" s="103"/>
      <c r="E6" s="103"/>
      <c r="F6" s="103"/>
      <c r="G6" s="103"/>
      <c r="H6" s="103"/>
      <c r="I6" s="103"/>
      <c r="J6" s="103"/>
      <c r="K6" s="456" t="s">
        <v>147</v>
      </c>
      <c r="L6" s="456"/>
      <c r="M6" s="448">
        <v>2021</v>
      </c>
      <c r="N6" s="448"/>
      <c r="O6" s="448"/>
      <c r="P6" s="103"/>
      <c r="Q6" s="103"/>
      <c r="R6" s="103"/>
    </row>
    <row r="7" spans="1:27" ht="13.5" thickBot="1">
      <c r="A7" s="456" t="s">
        <v>148</v>
      </c>
      <c r="B7" s="456"/>
      <c r="C7" s="448" t="s">
        <v>149</v>
      </c>
      <c r="D7" s="448"/>
      <c r="E7" s="448"/>
      <c r="F7" s="448"/>
      <c r="G7" s="448"/>
      <c r="H7" s="448"/>
      <c r="I7" s="103"/>
      <c r="J7" s="103"/>
      <c r="K7" s="456"/>
      <c r="L7" s="456"/>
      <c r="M7" s="448"/>
      <c r="N7" s="448"/>
      <c r="O7" s="448"/>
      <c r="P7" s="103"/>
      <c r="Q7" s="103"/>
      <c r="R7" s="103"/>
    </row>
    <row r="8" spans="1:27" ht="13.5" thickBot="1">
      <c r="A8" s="456"/>
      <c r="B8" s="456"/>
      <c r="C8" s="448"/>
      <c r="D8" s="448"/>
      <c r="E8" s="448"/>
      <c r="F8" s="448"/>
      <c r="G8" s="448"/>
      <c r="H8" s="448"/>
      <c r="I8" s="103"/>
      <c r="J8" s="103"/>
      <c r="K8" s="103"/>
      <c r="L8" s="103"/>
      <c r="M8" s="103"/>
      <c r="N8" s="103"/>
      <c r="O8" s="103"/>
      <c r="P8" s="103"/>
      <c r="Q8" s="103"/>
      <c r="R8" s="103"/>
      <c r="V8" s="269" t="s">
        <v>172</v>
      </c>
    </row>
    <row r="9" spans="1:27" ht="13.5" thickBot="1">
      <c r="A9" s="456"/>
      <c r="B9" s="456"/>
      <c r="C9" s="448"/>
      <c r="D9" s="448"/>
      <c r="E9" s="448"/>
      <c r="F9" s="448"/>
      <c r="G9" s="448"/>
      <c r="H9" s="448"/>
      <c r="I9" s="103"/>
      <c r="J9" s="103"/>
      <c r="K9" s="449" t="s">
        <v>141</v>
      </c>
      <c r="L9" s="449"/>
      <c r="M9" s="449"/>
      <c r="N9" s="449"/>
      <c r="O9" s="449"/>
      <c r="P9" s="103"/>
      <c r="Q9" s="103"/>
      <c r="R9" s="103"/>
    </row>
    <row r="10" spans="1:27" ht="13.5" thickBot="1">
      <c r="A10" s="103"/>
      <c r="B10" s="103"/>
      <c r="C10" s="103"/>
      <c r="D10" s="103"/>
      <c r="E10" s="103"/>
      <c r="F10" s="103"/>
      <c r="G10" s="103"/>
      <c r="H10" s="103"/>
      <c r="I10" s="103"/>
      <c r="J10" s="103"/>
      <c r="K10" s="449"/>
      <c r="L10" s="449"/>
      <c r="M10" s="449"/>
      <c r="N10" s="449"/>
      <c r="O10" s="449"/>
      <c r="P10" s="103"/>
      <c r="Q10" s="103"/>
      <c r="R10" s="103"/>
    </row>
    <row r="11" spans="1:27" ht="13.5" thickBot="1">
      <c r="A11" s="456" t="s">
        <v>150</v>
      </c>
      <c r="B11" s="456"/>
      <c r="C11" s="448" t="s">
        <v>151</v>
      </c>
      <c r="D11" s="448"/>
      <c r="E11" s="448"/>
      <c r="F11" s="448"/>
      <c r="G11" s="448"/>
      <c r="H11" s="448"/>
      <c r="I11" s="103"/>
      <c r="J11" s="103"/>
      <c r="K11" s="449"/>
      <c r="L11" s="449"/>
      <c r="M11" s="449"/>
      <c r="N11" s="449"/>
      <c r="O11" s="449"/>
      <c r="P11" s="103"/>
      <c r="Q11" s="103"/>
      <c r="R11" s="103"/>
    </row>
    <row r="12" spans="1:27" ht="13.5" thickBot="1">
      <c r="A12" s="456"/>
      <c r="B12" s="456"/>
      <c r="C12" s="448"/>
      <c r="D12" s="448"/>
      <c r="E12" s="448"/>
      <c r="F12" s="448"/>
      <c r="G12" s="448"/>
      <c r="H12" s="448"/>
      <c r="I12" s="103"/>
      <c r="J12" s="103"/>
      <c r="K12" s="103"/>
      <c r="L12" s="103"/>
      <c r="M12" s="103"/>
      <c r="N12" s="103"/>
      <c r="O12" s="103"/>
      <c r="P12" s="103"/>
      <c r="Q12" s="103"/>
      <c r="R12" s="103"/>
    </row>
    <row r="13" spans="1:27" ht="16.5" thickBot="1">
      <c r="A13" s="449" t="s">
        <v>141</v>
      </c>
      <c r="B13" s="449"/>
      <c r="C13" s="449"/>
      <c r="D13" s="449"/>
      <c r="E13" s="449"/>
      <c r="F13" s="449"/>
      <c r="G13" s="449"/>
      <c r="H13" s="449"/>
      <c r="I13" s="449"/>
      <c r="J13" s="449"/>
      <c r="K13" s="449"/>
      <c r="L13" s="449"/>
      <c r="M13" s="449"/>
      <c r="N13" s="449"/>
      <c r="O13" s="449"/>
      <c r="P13" s="103"/>
      <c r="Q13" s="103"/>
      <c r="R13" s="103"/>
      <c r="S13" s="391"/>
      <c r="T13" s="391"/>
    </row>
    <row r="14" spans="1:27" ht="13.5" thickBot="1">
      <c r="A14" s="450" t="s">
        <v>152</v>
      </c>
      <c r="B14" s="451"/>
      <c r="C14" s="451"/>
      <c r="D14" s="451"/>
      <c r="E14" s="451"/>
      <c r="F14" s="451" t="s">
        <v>153</v>
      </c>
      <c r="G14" s="451"/>
      <c r="H14" s="451"/>
      <c r="I14" s="451"/>
      <c r="J14" s="451"/>
      <c r="K14" s="451"/>
      <c r="L14" s="451"/>
      <c r="M14" s="452"/>
      <c r="N14" s="453" t="s">
        <v>154</v>
      </c>
      <c r="O14" s="454"/>
      <c r="P14" s="454"/>
      <c r="Q14" s="454"/>
      <c r="R14" s="455"/>
      <c r="S14" s="354" t="s">
        <v>191</v>
      </c>
      <c r="T14" s="354" t="s">
        <v>188</v>
      </c>
    </row>
    <row r="15" spans="1:27" ht="39" thickBot="1">
      <c r="A15" s="104" t="s">
        <v>155</v>
      </c>
      <c r="B15" s="444" t="s">
        <v>156</v>
      </c>
      <c r="C15" s="444"/>
      <c r="D15" s="105" t="s">
        <v>157</v>
      </c>
      <c r="E15" s="105" t="s">
        <v>158</v>
      </c>
      <c r="F15" s="105" t="s">
        <v>159</v>
      </c>
      <c r="G15" s="105" t="s">
        <v>160</v>
      </c>
      <c r="H15" s="444" t="s">
        <v>161</v>
      </c>
      <c r="I15" s="444"/>
      <c r="J15" s="444" t="s">
        <v>162</v>
      </c>
      <c r="K15" s="444"/>
      <c r="L15" s="445" t="s">
        <v>163</v>
      </c>
      <c r="M15" s="446"/>
      <c r="N15" s="106" t="s">
        <v>164</v>
      </c>
      <c r="O15" s="447" t="s">
        <v>165</v>
      </c>
      <c r="P15" s="447"/>
      <c r="Q15" s="107" t="s">
        <v>166</v>
      </c>
      <c r="R15" s="182" t="s">
        <v>167</v>
      </c>
      <c r="S15" s="354"/>
      <c r="T15" s="354"/>
    </row>
    <row r="16" spans="1:27" ht="178.5">
      <c r="A16" s="108" t="s">
        <v>168</v>
      </c>
      <c r="B16" s="439">
        <v>913</v>
      </c>
      <c r="C16" s="439"/>
      <c r="D16" s="109" t="s">
        <v>169</v>
      </c>
      <c r="E16" s="109" t="s">
        <v>170</v>
      </c>
      <c r="F16" s="109" t="s">
        <v>171</v>
      </c>
      <c r="G16" s="110" t="s">
        <v>172</v>
      </c>
      <c r="H16" s="440" t="s">
        <v>173</v>
      </c>
      <c r="I16" s="440"/>
      <c r="J16" s="439" t="s">
        <v>174</v>
      </c>
      <c r="K16" s="439"/>
      <c r="L16" s="441" t="s">
        <v>175</v>
      </c>
      <c r="M16" s="441"/>
      <c r="N16" s="111">
        <v>44228</v>
      </c>
      <c r="O16" s="442">
        <v>44561</v>
      </c>
      <c r="P16" s="443"/>
      <c r="Q16" s="111">
        <v>44561</v>
      </c>
      <c r="R16" s="183" t="s">
        <v>176</v>
      </c>
      <c r="S16" s="186"/>
      <c r="T16" s="186"/>
    </row>
    <row r="17" spans="1:20" ht="140.25">
      <c r="A17" s="112" t="s">
        <v>168</v>
      </c>
      <c r="B17" s="435">
        <v>913</v>
      </c>
      <c r="C17" s="435"/>
      <c r="D17" s="113" t="s">
        <v>169</v>
      </c>
      <c r="E17" s="113" t="s">
        <v>170</v>
      </c>
      <c r="F17" s="113" t="s">
        <v>177</v>
      </c>
      <c r="G17" s="257" t="s">
        <v>178</v>
      </c>
      <c r="H17" s="435" t="s">
        <v>179</v>
      </c>
      <c r="I17" s="435"/>
      <c r="J17" s="435" t="s">
        <v>180</v>
      </c>
      <c r="K17" s="435"/>
      <c r="L17" s="436" t="s">
        <v>181</v>
      </c>
      <c r="M17" s="436"/>
      <c r="N17" s="114">
        <v>44348</v>
      </c>
      <c r="O17" s="437">
        <v>44561</v>
      </c>
      <c r="P17" s="438"/>
      <c r="Q17" s="114">
        <v>44561</v>
      </c>
      <c r="R17" s="184" t="s">
        <v>176</v>
      </c>
      <c r="S17" s="427"/>
      <c r="T17" s="427"/>
    </row>
    <row r="18" spans="1:20" ht="51.75" thickBot="1">
      <c r="A18" s="115" t="s">
        <v>168</v>
      </c>
      <c r="B18" s="428">
        <v>774</v>
      </c>
      <c r="C18" s="429"/>
      <c r="D18" s="116" t="s">
        <v>182</v>
      </c>
      <c r="E18" s="116" t="s">
        <v>170</v>
      </c>
      <c r="F18" s="117" t="s">
        <v>183</v>
      </c>
      <c r="G18" s="118" t="s">
        <v>184</v>
      </c>
      <c r="H18" s="430" t="s">
        <v>185</v>
      </c>
      <c r="I18" s="430"/>
      <c r="J18" s="431" t="s">
        <v>180</v>
      </c>
      <c r="K18" s="431"/>
      <c r="L18" s="432" t="s">
        <v>186</v>
      </c>
      <c r="M18" s="432"/>
      <c r="N18" s="119">
        <v>44348</v>
      </c>
      <c r="O18" s="433">
        <v>44561</v>
      </c>
      <c r="P18" s="434"/>
      <c r="Q18" s="120">
        <v>44561</v>
      </c>
      <c r="R18" s="185" t="s">
        <v>187</v>
      </c>
      <c r="S18" s="427"/>
      <c r="T18" s="427"/>
    </row>
  </sheetData>
  <mergeCells count="45">
    <mergeCell ref="S13:T13"/>
    <mergeCell ref="S14:S15"/>
    <mergeCell ref="T14:T15"/>
    <mergeCell ref="A1:O1"/>
    <mergeCell ref="A2:B2"/>
    <mergeCell ref="C2:H2"/>
    <mergeCell ref="K3:L4"/>
    <mergeCell ref="M3:O4"/>
    <mergeCell ref="A4:B5"/>
    <mergeCell ref="C4:H5"/>
    <mergeCell ref="K6:L7"/>
    <mergeCell ref="M6:O7"/>
    <mergeCell ref="A7:B9"/>
    <mergeCell ref="C7:H9"/>
    <mergeCell ref="K9:O11"/>
    <mergeCell ref="A11:B12"/>
    <mergeCell ref="C11:H12"/>
    <mergeCell ref="A13:O13"/>
    <mergeCell ref="A14:E14"/>
    <mergeCell ref="F14:M14"/>
    <mergeCell ref="N14:R14"/>
    <mergeCell ref="J16:K16"/>
    <mergeCell ref="L16:M16"/>
    <mergeCell ref="O16:P16"/>
    <mergeCell ref="B15:C15"/>
    <mergeCell ref="H15:I15"/>
    <mergeCell ref="J15:K15"/>
    <mergeCell ref="L15:M15"/>
    <mergeCell ref="O15:P15"/>
    <mergeCell ref="W3:W4"/>
    <mergeCell ref="Y3:Y4"/>
    <mergeCell ref="S17:T17"/>
    <mergeCell ref="S18:T18"/>
    <mergeCell ref="B18:C18"/>
    <mergeCell ref="H18:I18"/>
    <mergeCell ref="J18:K18"/>
    <mergeCell ref="L18:M18"/>
    <mergeCell ref="O18:P18"/>
    <mergeCell ref="B17:C17"/>
    <mergeCell ref="H17:I17"/>
    <mergeCell ref="J17:K17"/>
    <mergeCell ref="L17:M17"/>
    <mergeCell ref="O17:P17"/>
    <mergeCell ref="B16:C16"/>
    <mergeCell ref="H16:I16"/>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4"/>
  <sheetViews>
    <sheetView showGridLines="0" topLeftCell="B6" zoomScale="55" zoomScaleNormal="55" workbookViewId="0">
      <selection activeCell="B6" sqref="B6:AA6"/>
    </sheetView>
  </sheetViews>
  <sheetFormatPr baseColWidth="10" defaultRowHeight="15" outlineLevelRow="1" outlineLevelCol="1"/>
  <cols>
    <col min="1" max="1" width="17" style="162" hidden="1" customWidth="1"/>
    <col min="2" max="2" width="21.85546875" style="163" customWidth="1"/>
    <col min="3" max="3" width="36.85546875" style="164" customWidth="1"/>
    <col min="4" max="4" width="32.85546875" style="164" customWidth="1"/>
    <col min="5" max="5" width="32.28515625" style="164" customWidth="1"/>
    <col min="6" max="6" width="3.7109375" style="164" customWidth="1"/>
    <col min="7" max="7" width="13.7109375" style="164" customWidth="1"/>
    <col min="8" max="8" width="5.5703125" style="164" customWidth="1"/>
    <col min="9" max="9" width="14.140625" style="164" customWidth="1"/>
    <col min="10" max="10" width="5.5703125" style="164" customWidth="1"/>
    <col min="11" max="11" width="13.7109375" style="164" customWidth="1"/>
    <col min="12" max="12" width="66.7109375" style="165" customWidth="1"/>
    <col min="13" max="13" width="15.42578125" style="166" customWidth="1"/>
    <col min="14" max="14" width="12.5703125" style="166" customWidth="1"/>
    <col min="15" max="15" width="12.28515625" style="164" customWidth="1"/>
    <col min="16" max="16" width="13" style="164" customWidth="1"/>
    <col min="17" max="17" width="11" style="164" customWidth="1"/>
    <col min="18" max="18" width="13.28515625" style="164" customWidth="1"/>
    <col min="19" max="19" width="7.7109375" style="164" customWidth="1"/>
    <col min="20" max="20" width="14.140625" style="164" customWidth="1"/>
    <col min="21" max="21" width="35.7109375" style="164" customWidth="1"/>
    <col min="22" max="22" width="21.85546875" style="164" customWidth="1"/>
    <col min="23" max="23" width="22.85546875" style="164" customWidth="1"/>
    <col min="24" max="24" width="24.7109375" style="163" customWidth="1"/>
    <col min="25" max="25" width="31.5703125" style="162" hidden="1" customWidth="1" outlineLevel="1"/>
    <col min="26" max="26" width="27.140625" style="167" hidden="1" customWidth="1" outlineLevel="1"/>
    <col min="27" max="27" width="19.28515625" style="164" hidden="1" customWidth="1" outlineLevel="1"/>
    <col min="28" max="28" width="13.28515625" style="164" customWidth="1" collapsed="1"/>
    <col min="29" max="29" width="14.42578125" style="164" customWidth="1"/>
    <col min="30" max="30" width="11.42578125" style="164"/>
    <col min="31" max="31" width="25" style="164" customWidth="1"/>
    <col min="32" max="32" width="11.42578125" style="164"/>
    <col min="33" max="33" width="12" style="164" bestFit="1" customWidth="1"/>
    <col min="34" max="256" width="11.42578125" style="164"/>
    <col min="257" max="257" width="0" style="164" hidden="1" customWidth="1"/>
    <col min="258" max="258" width="21.85546875" style="164" customWidth="1"/>
    <col min="259" max="259" width="36.85546875" style="164" customWidth="1"/>
    <col min="260" max="260" width="32.85546875" style="164" customWidth="1"/>
    <col min="261" max="261" width="32.28515625" style="164" customWidth="1"/>
    <col min="262" max="262" width="3.7109375" style="164" customWidth="1"/>
    <col min="263" max="263" width="13.7109375" style="164" customWidth="1"/>
    <col min="264" max="264" width="5.5703125" style="164" customWidth="1"/>
    <col min="265" max="265" width="14.140625" style="164" customWidth="1"/>
    <col min="266" max="266" width="5.5703125" style="164" customWidth="1"/>
    <col min="267" max="267" width="13.7109375" style="164" customWidth="1"/>
    <col min="268" max="268" width="66.7109375" style="164" customWidth="1"/>
    <col min="269" max="269" width="15.42578125" style="164" customWidth="1"/>
    <col min="270" max="270" width="12.5703125" style="164" customWidth="1"/>
    <col min="271" max="271" width="12.28515625" style="164" customWidth="1"/>
    <col min="272" max="272" width="13" style="164" customWidth="1"/>
    <col min="273" max="273" width="11" style="164" customWidth="1"/>
    <col min="274" max="274" width="13.28515625" style="164" customWidth="1"/>
    <col min="275" max="275" width="7.7109375" style="164" customWidth="1"/>
    <col min="276" max="276" width="14.140625" style="164" customWidth="1"/>
    <col min="277" max="277" width="35.7109375" style="164" customWidth="1"/>
    <col min="278" max="278" width="21.85546875" style="164" customWidth="1"/>
    <col min="279" max="279" width="22.85546875" style="164" customWidth="1"/>
    <col min="280" max="280" width="24.7109375" style="164" customWidth="1"/>
    <col min="281" max="281" width="31.5703125" style="164" customWidth="1"/>
    <col min="282" max="282" width="27.140625" style="164" customWidth="1"/>
    <col min="283" max="283" width="19.28515625" style="164" customWidth="1"/>
    <col min="284" max="512" width="11.42578125" style="164"/>
    <col min="513" max="513" width="0" style="164" hidden="1" customWidth="1"/>
    <col min="514" max="514" width="21.85546875" style="164" customWidth="1"/>
    <col min="515" max="515" width="36.85546875" style="164" customWidth="1"/>
    <col min="516" max="516" width="32.85546875" style="164" customWidth="1"/>
    <col min="517" max="517" width="32.28515625" style="164" customWidth="1"/>
    <col min="518" max="518" width="3.7109375" style="164" customWidth="1"/>
    <col min="519" max="519" width="13.7109375" style="164" customWidth="1"/>
    <col min="520" max="520" width="5.5703125" style="164" customWidth="1"/>
    <col min="521" max="521" width="14.140625" style="164" customWidth="1"/>
    <col min="522" max="522" width="5.5703125" style="164" customWidth="1"/>
    <col min="523" max="523" width="13.7109375" style="164" customWidth="1"/>
    <col min="524" max="524" width="66.7109375" style="164" customWidth="1"/>
    <col min="525" max="525" width="15.42578125" style="164" customWidth="1"/>
    <col min="526" max="526" width="12.5703125" style="164" customWidth="1"/>
    <col min="527" max="527" width="12.28515625" style="164" customWidth="1"/>
    <col min="528" max="528" width="13" style="164" customWidth="1"/>
    <col min="529" max="529" width="11" style="164" customWidth="1"/>
    <col min="530" max="530" width="13.28515625" style="164" customWidth="1"/>
    <col min="531" max="531" width="7.7109375" style="164" customWidth="1"/>
    <col min="532" max="532" width="14.140625" style="164" customWidth="1"/>
    <col min="533" max="533" width="35.7109375" style="164" customWidth="1"/>
    <col min="534" max="534" width="21.85546875" style="164" customWidth="1"/>
    <col min="535" max="535" width="22.85546875" style="164" customWidth="1"/>
    <col min="536" max="536" width="24.7109375" style="164" customWidth="1"/>
    <col min="537" max="537" width="31.5703125" style="164" customWidth="1"/>
    <col min="538" max="538" width="27.140625" style="164" customWidth="1"/>
    <col min="539" max="539" width="19.28515625" style="164" customWidth="1"/>
    <col min="540" max="768" width="11.42578125" style="164"/>
    <col min="769" max="769" width="0" style="164" hidden="1" customWidth="1"/>
    <col min="770" max="770" width="21.85546875" style="164" customWidth="1"/>
    <col min="771" max="771" width="36.85546875" style="164" customWidth="1"/>
    <col min="772" max="772" width="32.85546875" style="164" customWidth="1"/>
    <col min="773" max="773" width="32.28515625" style="164" customWidth="1"/>
    <col min="774" max="774" width="3.7109375" style="164" customWidth="1"/>
    <col min="775" max="775" width="13.7109375" style="164" customWidth="1"/>
    <col min="776" max="776" width="5.5703125" style="164" customWidth="1"/>
    <col min="777" max="777" width="14.140625" style="164" customWidth="1"/>
    <col min="778" max="778" width="5.5703125" style="164" customWidth="1"/>
    <col min="779" max="779" width="13.7109375" style="164" customWidth="1"/>
    <col min="780" max="780" width="66.7109375" style="164" customWidth="1"/>
    <col min="781" max="781" width="15.42578125" style="164" customWidth="1"/>
    <col min="782" max="782" width="12.5703125" style="164" customWidth="1"/>
    <col min="783" max="783" width="12.28515625" style="164" customWidth="1"/>
    <col min="784" max="784" width="13" style="164" customWidth="1"/>
    <col min="785" max="785" width="11" style="164" customWidth="1"/>
    <col min="786" max="786" width="13.28515625" style="164" customWidth="1"/>
    <col min="787" max="787" width="7.7109375" style="164" customWidth="1"/>
    <col min="788" max="788" width="14.140625" style="164" customWidth="1"/>
    <col min="789" max="789" width="35.7109375" style="164" customWidth="1"/>
    <col min="790" max="790" width="21.85546875" style="164" customWidth="1"/>
    <col min="791" max="791" width="22.85546875" style="164" customWidth="1"/>
    <col min="792" max="792" width="24.7109375" style="164" customWidth="1"/>
    <col min="793" max="793" width="31.5703125" style="164" customWidth="1"/>
    <col min="794" max="794" width="27.140625" style="164" customWidth="1"/>
    <col min="795" max="795" width="19.28515625" style="164" customWidth="1"/>
    <col min="796" max="1024" width="11.42578125" style="164"/>
    <col min="1025" max="1025" width="0" style="164" hidden="1" customWidth="1"/>
    <col min="1026" max="1026" width="21.85546875" style="164" customWidth="1"/>
    <col min="1027" max="1027" width="36.85546875" style="164" customWidth="1"/>
    <col min="1028" max="1028" width="32.85546875" style="164" customWidth="1"/>
    <col min="1029" max="1029" width="32.28515625" style="164" customWidth="1"/>
    <col min="1030" max="1030" width="3.7109375" style="164" customWidth="1"/>
    <col min="1031" max="1031" width="13.7109375" style="164" customWidth="1"/>
    <col min="1032" max="1032" width="5.5703125" style="164" customWidth="1"/>
    <col min="1033" max="1033" width="14.140625" style="164" customWidth="1"/>
    <col min="1034" max="1034" width="5.5703125" style="164" customWidth="1"/>
    <col min="1035" max="1035" width="13.7109375" style="164" customWidth="1"/>
    <col min="1036" max="1036" width="66.7109375" style="164" customWidth="1"/>
    <col min="1037" max="1037" width="15.42578125" style="164" customWidth="1"/>
    <col min="1038" max="1038" width="12.5703125" style="164" customWidth="1"/>
    <col min="1039" max="1039" width="12.28515625" style="164" customWidth="1"/>
    <col min="1040" max="1040" width="13" style="164" customWidth="1"/>
    <col min="1041" max="1041" width="11" style="164" customWidth="1"/>
    <col min="1042" max="1042" width="13.28515625" style="164" customWidth="1"/>
    <col min="1043" max="1043" width="7.7109375" style="164" customWidth="1"/>
    <col min="1044" max="1044" width="14.140625" style="164" customWidth="1"/>
    <col min="1045" max="1045" width="35.7109375" style="164" customWidth="1"/>
    <col min="1046" max="1046" width="21.85546875" style="164" customWidth="1"/>
    <col min="1047" max="1047" width="22.85546875" style="164" customWidth="1"/>
    <col min="1048" max="1048" width="24.7109375" style="164" customWidth="1"/>
    <col min="1049" max="1049" width="31.5703125" style="164" customWidth="1"/>
    <col min="1050" max="1050" width="27.140625" style="164" customWidth="1"/>
    <col min="1051" max="1051" width="19.28515625" style="164" customWidth="1"/>
    <col min="1052" max="1280" width="11.42578125" style="164"/>
    <col min="1281" max="1281" width="0" style="164" hidden="1" customWidth="1"/>
    <col min="1282" max="1282" width="21.85546875" style="164" customWidth="1"/>
    <col min="1283" max="1283" width="36.85546875" style="164" customWidth="1"/>
    <col min="1284" max="1284" width="32.85546875" style="164" customWidth="1"/>
    <col min="1285" max="1285" width="32.28515625" style="164" customWidth="1"/>
    <col min="1286" max="1286" width="3.7109375" style="164" customWidth="1"/>
    <col min="1287" max="1287" width="13.7109375" style="164" customWidth="1"/>
    <col min="1288" max="1288" width="5.5703125" style="164" customWidth="1"/>
    <col min="1289" max="1289" width="14.140625" style="164" customWidth="1"/>
    <col min="1290" max="1290" width="5.5703125" style="164" customWidth="1"/>
    <col min="1291" max="1291" width="13.7109375" style="164" customWidth="1"/>
    <col min="1292" max="1292" width="66.7109375" style="164" customWidth="1"/>
    <col min="1293" max="1293" width="15.42578125" style="164" customWidth="1"/>
    <col min="1294" max="1294" width="12.5703125" style="164" customWidth="1"/>
    <col min="1295" max="1295" width="12.28515625" style="164" customWidth="1"/>
    <col min="1296" max="1296" width="13" style="164" customWidth="1"/>
    <col min="1297" max="1297" width="11" style="164" customWidth="1"/>
    <col min="1298" max="1298" width="13.28515625" style="164" customWidth="1"/>
    <col min="1299" max="1299" width="7.7109375" style="164" customWidth="1"/>
    <col min="1300" max="1300" width="14.140625" style="164" customWidth="1"/>
    <col min="1301" max="1301" width="35.7109375" style="164" customWidth="1"/>
    <col min="1302" max="1302" width="21.85546875" style="164" customWidth="1"/>
    <col min="1303" max="1303" width="22.85546875" style="164" customWidth="1"/>
    <col min="1304" max="1304" width="24.7109375" style="164" customWidth="1"/>
    <col min="1305" max="1305" width="31.5703125" style="164" customWidth="1"/>
    <col min="1306" max="1306" width="27.140625" style="164" customWidth="1"/>
    <col min="1307" max="1307" width="19.28515625" style="164" customWidth="1"/>
    <col min="1308" max="1536" width="11.42578125" style="164"/>
    <col min="1537" max="1537" width="0" style="164" hidden="1" customWidth="1"/>
    <col min="1538" max="1538" width="21.85546875" style="164" customWidth="1"/>
    <col min="1539" max="1539" width="36.85546875" style="164" customWidth="1"/>
    <col min="1540" max="1540" width="32.85546875" style="164" customWidth="1"/>
    <col min="1541" max="1541" width="32.28515625" style="164" customWidth="1"/>
    <col min="1542" max="1542" width="3.7109375" style="164" customWidth="1"/>
    <col min="1543" max="1543" width="13.7109375" style="164" customWidth="1"/>
    <col min="1544" max="1544" width="5.5703125" style="164" customWidth="1"/>
    <col min="1545" max="1545" width="14.140625" style="164" customWidth="1"/>
    <col min="1546" max="1546" width="5.5703125" style="164" customWidth="1"/>
    <col min="1547" max="1547" width="13.7109375" style="164" customWidth="1"/>
    <col min="1548" max="1548" width="66.7109375" style="164" customWidth="1"/>
    <col min="1549" max="1549" width="15.42578125" style="164" customWidth="1"/>
    <col min="1550" max="1550" width="12.5703125" style="164" customWidth="1"/>
    <col min="1551" max="1551" width="12.28515625" style="164" customWidth="1"/>
    <col min="1552" max="1552" width="13" style="164" customWidth="1"/>
    <col min="1553" max="1553" width="11" style="164" customWidth="1"/>
    <col min="1554" max="1554" width="13.28515625" style="164" customWidth="1"/>
    <col min="1555" max="1555" width="7.7109375" style="164" customWidth="1"/>
    <col min="1556" max="1556" width="14.140625" style="164" customWidth="1"/>
    <col min="1557" max="1557" width="35.7109375" style="164" customWidth="1"/>
    <col min="1558" max="1558" width="21.85546875" style="164" customWidth="1"/>
    <col min="1559" max="1559" width="22.85546875" style="164" customWidth="1"/>
    <col min="1560" max="1560" width="24.7109375" style="164" customWidth="1"/>
    <col min="1561" max="1561" width="31.5703125" style="164" customWidth="1"/>
    <col min="1562" max="1562" width="27.140625" style="164" customWidth="1"/>
    <col min="1563" max="1563" width="19.28515625" style="164" customWidth="1"/>
    <col min="1564" max="1792" width="11.42578125" style="164"/>
    <col min="1793" max="1793" width="0" style="164" hidden="1" customWidth="1"/>
    <col min="1794" max="1794" width="21.85546875" style="164" customWidth="1"/>
    <col min="1795" max="1795" width="36.85546875" style="164" customWidth="1"/>
    <col min="1796" max="1796" width="32.85546875" style="164" customWidth="1"/>
    <col min="1797" max="1797" width="32.28515625" style="164" customWidth="1"/>
    <col min="1798" max="1798" width="3.7109375" style="164" customWidth="1"/>
    <col min="1799" max="1799" width="13.7109375" style="164" customWidth="1"/>
    <col min="1800" max="1800" width="5.5703125" style="164" customWidth="1"/>
    <col min="1801" max="1801" width="14.140625" style="164" customWidth="1"/>
    <col min="1802" max="1802" width="5.5703125" style="164" customWidth="1"/>
    <col min="1803" max="1803" width="13.7109375" style="164" customWidth="1"/>
    <col min="1804" max="1804" width="66.7109375" style="164" customWidth="1"/>
    <col min="1805" max="1805" width="15.42578125" style="164" customWidth="1"/>
    <col min="1806" max="1806" width="12.5703125" style="164" customWidth="1"/>
    <col min="1807" max="1807" width="12.28515625" style="164" customWidth="1"/>
    <col min="1808" max="1808" width="13" style="164" customWidth="1"/>
    <col min="1809" max="1809" width="11" style="164" customWidth="1"/>
    <col min="1810" max="1810" width="13.28515625" style="164" customWidth="1"/>
    <col min="1811" max="1811" width="7.7109375" style="164" customWidth="1"/>
    <col min="1812" max="1812" width="14.140625" style="164" customWidth="1"/>
    <col min="1813" max="1813" width="35.7109375" style="164" customWidth="1"/>
    <col min="1814" max="1814" width="21.85546875" style="164" customWidth="1"/>
    <col min="1815" max="1815" width="22.85546875" style="164" customWidth="1"/>
    <col min="1816" max="1816" width="24.7109375" style="164" customWidth="1"/>
    <col min="1817" max="1817" width="31.5703125" style="164" customWidth="1"/>
    <col min="1818" max="1818" width="27.140625" style="164" customWidth="1"/>
    <col min="1819" max="1819" width="19.28515625" style="164" customWidth="1"/>
    <col min="1820" max="2048" width="11.42578125" style="164"/>
    <col min="2049" max="2049" width="0" style="164" hidden="1" customWidth="1"/>
    <col min="2050" max="2050" width="21.85546875" style="164" customWidth="1"/>
    <col min="2051" max="2051" width="36.85546875" style="164" customWidth="1"/>
    <col min="2052" max="2052" width="32.85546875" style="164" customWidth="1"/>
    <col min="2053" max="2053" width="32.28515625" style="164" customWidth="1"/>
    <col min="2054" max="2054" width="3.7109375" style="164" customWidth="1"/>
    <col min="2055" max="2055" width="13.7109375" style="164" customWidth="1"/>
    <col min="2056" max="2056" width="5.5703125" style="164" customWidth="1"/>
    <col min="2057" max="2057" width="14.140625" style="164" customWidth="1"/>
    <col min="2058" max="2058" width="5.5703125" style="164" customWidth="1"/>
    <col min="2059" max="2059" width="13.7109375" style="164" customWidth="1"/>
    <col min="2060" max="2060" width="66.7109375" style="164" customWidth="1"/>
    <col min="2061" max="2061" width="15.42578125" style="164" customWidth="1"/>
    <col min="2062" max="2062" width="12.5703125" style="164" customWidth="1"/>
    <col min="2063" max="2063" width="12.28515625" style="164" customWidth="1"/>
    <col min="2064" max="2064" width="13" style="164" customWidth="1"/>
    <col min="2065" max="2065" width="11" style="164" customWidth="1"/>
    <col min="2066" max="2066" width="13.28515625" style="164" customWidth="1"/>
    <col min="2067" max="2067" width="7.7109375" style="164" customWidth="1"/>
    <col min="2068" max="2068" width="14.140625" style="164" customWidth="1"/>
    <col min="2069" max="2069" width="35.7109375" style="164" customWidth="1"/>
    <col min="2070" max="2070" width="21.85546875" style="164" customWidth="1"/>
    <col min="2071" max="2071" width="22.85546875" style="164" customWidth="1"/>
    <col min="2072" max="2072" width="24.7109375" style="164" customWidth="1"/>
    <col min="2073" max="2073" width="31.5703125" style="164" customWidth="1"/>
    <col min="2074" max="2074" width="27.140625" style="164" customWidth="1"/>
    <col min="2075" max="2075" width="19.28515625" style="164" customWidth="1"/>
    <col min="2076" max="2304" width="11.42578125" style="164"/>
    <col min="2305" max="2305" width="0" style="164" hidden="1" customWidth="1"/>
    <col min="2306" max="2306" width="21.85546875" style="164" customWidth="1"/>
    <col min="2307" max="2307" width="36.85546875" style="164" customWidth="1"/>
    <col min="2308" max="2308" width="32.85546875" style="164" customWidth="1"/>
    <col min="2309" max="2309" width="32.28515625" style="164" customWidth="1"/>
    <col min="2310" max="2310" width="3.7109375" style="164" customWidth="1"/>
    <col min="2311" max="2311" width="13.7109375" style="164" customWidth="1"/>
    <col min="2312" max="2312" width="5.5703125" style="164" customWidth="1"/>
    <col min="2313" max="2313" width="14.140625" style="164" customWidth="1"/>
    <col min="2314" max="2314" width="5.5703125" style="164" customWidth="1"/>
    <col min="2315" max="2315" width="13.7109375" style="164" customWidth="1"/>
    <col min="2316" max="2316" width="66.7109375" style="164" customWidth="1"/>
    <col min="2317" max="2317" width="15.42578125" style="164" customWidth="1"/>
    <col min="2318" max="2318" width="12.5703125" style="164" customWidth="1"/>
    <col min="2319" max="2319" width="12.28515625" style="164" customWidth="1"/>
    <col min="2320" max="2320" width="13" style="164" customWidth="1"/>
    <col min="2321" max="2321" width="11" style="164" customWidth="1"/>
    <col min="2322" max="2322" width="13.28515625" style="164" customWidth="1"/>
    <col min="2323" max="2323" width="7.7109375" style="164" customWidth="1"/>
    <col min="2324" max="2324" width="14.140625" style="164" customWidth="1"/>
    <col min="2325" max="2325" width="35.7109375" style="164" customWidth="1"/>
    <col min="2326" max="2326" width="21.85546875" style="164" customWidth="1"/>
    <col min="2327" max="2327" width="22.85546875" style="164" customWidth="1"/>
    <col min="2328" max="2328" width="24.7109375" style="164" customWidth="1"/>
    <col min="2329" max="2329" width="31.5703125" style="164" customWidth="1"/>
    <col min="2330" max="2330" width="27.140625" style="164" customWidth="1"/>
    <col min="2331" max="2331" width="19.28515625" style="164" customWidth="1"/>
    <col min="2332" max="2560" width="11.42578125" style="164"/>
    <col min="2561" max="2561" width="0" style="164" hidden="1" customWidth="1"/>
    <col min="2562" max="2562" width="21.85546875" style="164" customWidth="1"/>
    <col min="2563" max="2563" width="36.85546875" style="164" customWidth="1"/>
    <col min="2564" max="2564" width="32.85546875" style="164" customWidth="1"/>
    <col min="2565" max="2565" width="32.28515625" style="164" customWidth="1"/>
    <col min="2566" max="2566" width="3.7109375" style="164" customWidth="1"/>
    <col min="2567" max="2567" width="13.7109375" style="164" customWidth="1"/>
    <col min="2568" max="2568" width="5.5703125" style="164" customWidth="1"/>
    <col min="2569" max="2569" width="14.140625" style="164" customWidth="1"/>
    <col min="2570" max="2570" width="5.5703125" style="164" customWidth="1"/>
    <col min="2571" max="2571" width="13.7109375" style="164" customWidth="1"/>
    <col min="2572" max="2572" width="66.7109375" style="164" customWidth="1"/>
    <col min="2573" max="2573" width="15.42578125" style="164" customWidth="1"/>
    <col min="2574" max="2574" width="12.5703125" style="164" customWidth="1"/>
    <col min="2575" max="2575" width="12.28515625" style="164" customWidth="1"/>
    <col min="2576" max="2576" width="13" style="164" customWidth="1"/>
    <col min="2577" max="2577" width="11" style="164" customWidth="1"/>
    <col min="2578" max="2578" width="13.28515625" style="164" customWidth="1"/>
    <col min="2579" max="2579" width="7.7109375" style="164" customWidth="1"/>
    <col min="2580" max="2580" width="14.140625" style="164" customWidth="1"/>
    <col min="2581" max="2581" width="35.7109375" style="164" customWidth="1"/>
    <col min="2582" max="2582" width="21.85546875" style="164" customWidth="1"/>
    <col min="2583" max="2583" width="22.85546875" style="164" customWidth="1"/>
    <col min="2584" max="2584" width="24.7109375" style="164" customWidth="1"/>
    <col min="2585" max="2585" width="31.5703125" style="164" customWidth="1"/>
    <col min="2586" max="2586" width="27.140625" style="164" customWidth="1"/>
    <col min="2587" max="2587" width="19.28515625" style="164" customWidth="1"/>
    <col min="2588" max="2816" width="11.42578125" style="164"/>
    <col min="2817" max="2817" width="0" style="164" hidden="1" customWidth="1"/>
    <col min="2818" max="2818" width="21.85546875" style="164" customWidth="1"/>
    <col min="2819" max="2819" width="36.85546875" style="164" customWidth="1"/>
    <col min="2820" max="2820" width="32.85546875" style="164" customWidth="1"/>
    <col min="2821" max="2821" width="32.28515625" style="164" customWidth="1"/>
    <col min="2822" max="2822" width="3.7109375" style="164" customWidth="1"/>
    <col min="2823" max="2823" width="13.7109375" style="164" customWidth="1"/>
    <col min="2824" max="2824" width="5.5703125" style="164" customWidth="1"/>
    <col min="2825" max="2825" width="14.140625" style="164" customWidth="1"/>
    <col min="2826" max="2826" width="5.5703125" style="164" customWidth="1"/>
    <col min="2827" max="2827" width="13.7109375" style="164" customWidth="1"/>
    <col min="2828" max="2828" width="66.7109375" style="164" customWidth="1"/>
    <col min="2829" max="2829" width="15.42578125" style="164" customWidth="1"/>
    <col min="2830" max="2830" width="12.5703125" style="164" customWidth="1"/>
    <col min="2831" max="2831" width="12.28515625" style="164" customWidth="1"/>
    <col min="2832" max="2832" width="13" style="164" customWidth="1"/>
    <col min="2833" max="2833" width="11" style="164" customWidth="1"/>
    <col min="2834" max="2834" width="13.28515625" style="164" customWidth="1"/>
    <col min="2835" max="2835" width="7.7109375" style="164" customWidth="1"/>
    <col min="2836" max="2836" width="14.140625" style="164" customWidth="1"/>
    <col min="2837" max="2837" width="35.7109375" style="164" customWidth="1"/>
    <col min="2838" max="2838" width="21.85546875" style="164" customWidth="1"/>
    <col min="2839" max="2839" width="22.85546875" style="164" customWidth="1"/>
    <col min="2840" max="2840" width="24.7109375" style="164" customWidth="1"/>
    <col min="2841" max="2841" width="31.5703125" style="164" customWidth="1"/>
    <col min="2842" max="2842" width="27.140625" style="164" customWidth="1"/>
    <col min="2843" max="2843" width="19.28515625" style="164" customWidth="1"/>
    <col min="2844" max="3072" width="11.42578125" style="164"/>
    <col min="3073" max="3073" width="0" style="164" hidden="1" customWidth="1"/>
    <col min="3074" max="3074" width="21.85546875" style="164" customWidth="1"/>
    <col min="3075" max="3075" width="36.85546875" style="164" customWidth="1"/>
    <col min="3076" max="3076" width="32.85546875" style="164" customWidth="1"/>
    <col min="3077" max="3077" width="32.28515625" style="164" customWidth="1"/>
    <col min="3078" max="3078" width="3.7109375" style="164" customWidth="1"/>
    <col min="3079" max="3079" width="13.7109375" style="164" customWidth="1"/>
    <col min="3080" max="3080" width="5.5703125" style="164" customWidth="1"/>
    <col min="3081" max="3081" width="14.140625" style="164" customWidth="1"/>
    <col min="3082" max="3082" width="5.5703125" style="164" customWidth="1"/>
    <col min="3083" max="3083" width="13.7109375" style="164" customWidth="1"/>
    <col min="3084" max="3084" width="66.7109375" style="164" customWidth="1"/>
    <col min="3085" max="3085" width="15.42578125" style="164" customWidth="1"/>
    <col min="3086" max="3086" width="12.5703125" style="164" customWidth="1"/>
    <col min="3087" max="3087" width="12.28515625" style="164" customWidth="1"/>
    <col min="3088" max="3088" width="13" style="164" customWidth="1"/>
    <col min="3089" max="3089" width="11" style="164" customWidth="1"/>
    <col min="3090" max="3090" width="13.28515625" style="164" customWidth="1"/>
    <col min="3091" max="3091" width="7.7109375" style="164" customWidth="1"/>
    <col min="3092" max="3092" width="14.140625" style="164" customWidth="1"/>
    <col min="3093" max="3093" width="35.7109375" style="164" customWidth="1"/>
    <col min="3094" max="3094" width="21.85546875" style="164" customWidth="1"/>
    <col min="3095" max="3095" width="22.85546875" style="164" customWidth="1"/>
    <col min="3096" max="3096" width="24.7109375" style="164" customWidth="1"/>
    <col min="3097" max="3097" width="31.5703125" style="164" customWidth="1"/>
    <col min="3098" max="3098" width="27.140625" style="164" customWidth="1"/>
    <col min="3099" max="3099" width="19.28515625" style="164" customWidth="1"/>
    <col min="3100" max="3328" width="11.42578125" style="164"/>
    <col min="3329" max="3329" width="0" style="164" hidden="1" customWidth="1"/>
    <col min="3330" max="3330" width="21.85546875" style="164" customWidth="1"/>
    <col min="3331" max="3331" width="36.85546875" style="164" customWidth="1"/>
    <col min="3332" max="3332" width="32.85546875" style="164" customWidth="1"/>
    <col min="3333" max="3333" width="32.28515625" style="164" customWidth="1"/>
    <col min="3334" max="3334" width="3.7109375" style="164" customWidth="1"/>
    <col min="3335" max="3335" width="13.7109375" style="164" customWidth="1"/>
    <col min="3336" max="3336" width="5.5703125" style="164" customWidth="1"/>
    <col min="3337" max="3337" width="14.140625" style="164" customWidth="1"/>
    <col min="3338" max="3338" width="5.5703125" style="164" customWidth="1"/>
    <col min="3339" max="3339" width="13.7109375" style="164" customWidth="1"/>
    <col min="3340" max="3340" width="66.7109375" style="164" customWidth="1"/>
    <col min="3341" max="3341" width="15.42578125" style="164" customWidth="1"/>
    <col min="3342" max="3342" width="12.5703125" style="164" customWidth="1"/>
    <col min="3343" max="3343" width="12.28515625" style="164" customWidth="1"/>
    <col min="3344" max="3344" width="13" style="164" customWidth="1"/>
    <col min="3345" max="3345" width="11" style="164" customWidth="1"/>
    <col min="3346" max="3346" width="13.28515625" style="164" customWidth="1"/>
    <col min="3347" max="3347" width="7.7109375" style="164" customWidth="1"/>
    <col min="3348" max="3348" width="14.140625" style="164" customWidth="1"/>
    <col min="3349" max="3349" width="35.7109375" style="164" customWidth="1"/>
    <col min="3350" max="3350" width="21.85546875" style="164" customWidth="1"/>
    <col min="3351" max="3351" width="22.85546875" style="164" customWidth="1"/>
    <col min="3352" max="3352" width="24.7109375" style="164" customWidth="1"/>
    <col min="3353" max="3353" width="31.5703125" style="164" customWidth="1"/>
    <col min="3354" max="3354" width="27.140625" style="164" customWidth="1"/>
    <col min="3355" max="3355" width="19.28515625" style="164" customWidth="1"/>
    <col min="3356" max="3584" width="11.42578125" style="164"/>
    <col min="3585" max="3585" width="0" style="164" hidden="1" customWidth="1"/>
    <col min="3586" max="3586" width="21.85546875" style="164" customWidth="1"/>
    <col min="3587" max="3587" width="36.85546875" style="164" customWidth="1"/>
    <col min="3588" max="3588" width="32.85546875" style="164" customWidth="1"/>
    <col min="3589" max="3589" width="32.28515625" style="164" customWidth="1"/>
    <col min="3590" max="3590" width="3.7109375" style="164" customWidth="1"/>
    <col min="3591" max="3591" width="13.7109375" style="164" customWidth="1"/>
    <col min="3592" max="3592" width="5.5703125" style="164" customWidth="1"/>
    <col min="3593" max="3593" width="14.140625" style="164" customWidth="1"/>
    <col min="3594" max="3594" width="5.5703125" style="164" customWidth="1"/>
    <col min="3595" max="3595" width="13.7109375" style="164" customWidth="1"/>
    <col min="3596" max="3596" width="66.7109375" style="164" customWidth="1"/>
    <col min="3597" max="3597" width="15.42578125" style="164" customWidth="1"/>
    <col min="3598" max="3598" width="12.5703125" style="164" customWidth="1"/>
    <col min="3599" max="3599" width="12.28515625" style="164" customWidth="1"/>
    <col min="3600" max="3600" width="13" style="164" customWidth="1"/>
    <col min="3601" max="3601" width="11" style="164" customWidth="1"/>
    <col min="3602" max="3602" width="13.28515625" style="164" customWidth="1"/>
    <col min="3603" max="3603" width="7.7109375" style="164" customWidth="1"/>
    <col min="3604" max="3604" width="14.140625" style="164" customWidth="1"/>
    <col min="3605" max="3605" width="35.7109375" style="164" customWidth="1"/>
    <col min="3606" max="3606" width="21.85546875" style="164" customWidth="1"/>
    <col min="3607" max="3607" width="22.85546875" style="164" customWidth="1"/>
    <col min="3608" max="3608" width="24.7109375" style="164" customWidth="1"/>
    <col min="3609" max="3609" width="31.5703125" style="164" customWidth="1"/>
    <col min="3610" max="3610" width="27.140625" style="164" customWidth="1"/>
    <col min="3611" max="3611" width="19.28515625" style="164" customWidth="1"/>
    <col min="3612" max="3840" width="11.42578125" style="164"/>
    <col min="3841" max="3841" width="0" style="164" hidden="1" customWidth="1"/>
    <col min="3842" max="3842" width="21.85546875" style="164" customWidth="1"/>
    <col min="3843" max="3843" width="36.85546875" style="164" customWidth="1"/>
    <col min="3844" max="3844" width="32.85546875" style="164" customWidth="1"/>
    <col min="3845" max="3845" width="32.28515625" style="164" customWidth="1"/>
    <col min="3846" max="3846" width="3.7109375" style="164" customWidth="1"/>
    <col min="3847" max="3847" width="13.7109375" style="164" customWidth="1"/>
    <col min="3848" max="3848" width="5.5703125" style="164" customWidth="1"/>
    <col min="3849" max="3849" width="14.140625" style="164" customWidth="1"/>
    <col min="3850" max="3850" width="5.5703125" style="164" customWidth="1"/>
    <col min="3851" max="3851" width="13.7109375" style="164" customWidth="1"/>
    <col min="3852" max="3852" width="66.7109375" style="164" customWidth="1"/>
    <col min="3853" max="3853" width="15.42578125" style="164" customWidth="1"/>
    <col min="3854" max="3854" width="12.5703125" style="164" customWidth="1"/>
    <col min="3855" max="3855" width="12.28515625" style="164" customWidth="1"/>
    <col min="3856" max="3856" width="13" style="164" customWidth="1"/>
    <col min="3857" max="3857" width="11" style="164" customWidth="1"/>
    <col min="3858" max="3858" width="13.28515625" style="164" customWidth="1"/>
    <col min="3859" max="3859" width="7.7109375" style="164" customWidth="1"/>
    <col min="3860" max="3860" width="14.140625" style="164" customWidth="1"/>
    <col min="3861" max="3861" width="35.7109375" style="164" customWidth="1"/>
    <col min="3862" max="3862" width="21.85546875" style="164" customWidth="1"/>
    <col min="3863" max="3863" width="22.85546875" style="164" customWidth="1"/>
    <col min="3864" max="3864" width="24.7109375" style="164" customWidth="1"/>
    <col min="3865" max="3865" width="31.5703125" style="164" customWidth="1"/>
    <col min="3866" max="3866" width="27.140625" style="164" customWidth="1"/>
    <col min="3867" max="3867" width="19.28515625" style="164" customWidth="1"/>
    <col min="3868" max="4096" width="11.42578125" style="164"/>
    <col min="4097" max="4097" width="0" style="164" hidden="1" customWidth="1"/>
    <col min="4098" max="4098" width="21.85546875" style="164" customWidth="1"/>
    <col min="4099" max="4099" width="36.85546875" style="164" customWidth="1"/>
    <col min="4100" max="4100" width="32.85546875" style="164" customWidth="1"/>
    <col min="4101" max="4101" width="32.28515625" style="164" customWidth="1"/>
    <col min="4102" max="4102" width="3.7109375" style="164" customWidth="1"/>
    <col min="4103" max="4103" width="13.7109375" style="164" customWidth="1"/>
    <col min="4104" max="4104" width="5.5703125" style="164" customWidth="1"/>
    <col min="4105" max="4105" width="14.140625" style="164" customWidth="1"/>
    <col min="4106" max="4106" width="5.5703125" style="164" customWidth="1"/>
    <col min="4107" max="4107" width="13.7109375" style="164" customWidth="1"/>
    <col min="4108" max="4108" width="66.7109375" style="164" customWidth="1"/>
    <col min="4109" max="4109" width="15.42578125" style="164" customWidth="1"/>
    <col min="4110" max="4110" width="12.5703125" style="164" customWidth="1"/>
    <col min="4111" max="4111" width="12.28515625" style="164" customWidth="1"/>
    <col min="4112" max="4112" width="13" style="164" customWidth="1"/>
    <col min="4113" max="4113" width="11" style="164" customWidth="1"/>
    <col min="4114" max="4114" width="13.28515625" style="164" customWidth="1"/>
    <col min="4115" max="4115" width="7.7109375" style="164" customWidth="1"/>
    <col min="4116" max="4116" width="14.140625" style="164" customWidth="1"/>
    <col min="4117" max="4117" width="35.7109375" style="164" customWidth="1"/>
    <col min="4118" max="4118" width="21.85546875" style="164" customWidth="1"/>
    <col min="4119" max="4119" width="22.85546875" style="164" customWidth="1"/>
    <col min="4120" max="4120" width="24.7109375" style="164" customWidth="1"/>
    <col min="4121" max="4121" width="31.5703125" style="164" customWidth="1"/>
    <col min="4122" max="4122" width="27.140625" style="164" customWidth="1"/>
    <col min="4123" max="4123" width="19.28515625" style="164" customWidth="1"/>
    <col min="4124" max="4352" width="11.42578125" style="164"/>
    <col min="4353" max="4353" width="0" style="164" hidden="1" customWidth="1"/>
    <col min="4354" max="4354" width="21.85546875" style="164" customWidth="1"/>
    <col min="4355" max="4355" width="36.85546875" style="164" customWidth="1"/>
    <col min="4356" max="4356" width="32.85546875" style="164" customWidth="1"/>
    <col min="4357" max="4357" width="32.28515625" style="164" customWidth="1"/>
    <col min="4358" max="4358" width="3.7109375" style="164" customWidth="1"/>
    <col min="4359" max="4359" width="13.7109375" style="164" customWidth="1"/>
    <col min="4360" max="4360" width="5.5703125" style="164" customWidth="1"/>
    <col min="4361" max="4361" width="14.140625" style="164" customWidth="1"/>
    <col min="4362" max="4362" width="5.5703125" style="164" customWidth="1"/>
    <col min="4363" max="4363" width="13.7109375" style="164" customWidth="1"/>
    <col min="4364" max="4364" width="66.7109375" style="164" customWidth="1"/>
    <col min="4365" max="4365" width="15.42578125" style="164" customWidth="1"/>
    <col min="4366" max="4366" width="12.5703125" style="164" customWidth="1"/>
    <col min="4367" max="4367" width="12.28515625" style="164" customWidth="1"/>
    <col min="4368" max="4368" width="13" style="164" customWidth="1"/>
    <col min="4369" max="4369" width="11" style="164" customWidth="1"/>
    <col min="4370" max="4370" width="13.28515625" style="164" customWidth="1"/>
    <col min="4371" max="4371" width="7.7109375" style="164" customWidth="1"/>
    <col min="4372" max="4372" width="14.140625" style="164" customWidth="1"/>
    <col min="4373" max="4373" width="35.7109375" style="164" customWidth="1"/>
    <col min="4374" max="4374" width="21.85546875" style="164" customWidth="1"/>
    <col min="4375" max="4375" width="22.85546875" style="164" customWidth="1"/>
    <col min="4376" max="4376" width="24.7109375" style="164" customWidth="1"/>
    <col min="4377" max="4377" width="31.5703125" style="164" customWidth="1"/>
    <col min="4378" max="4378" width="27.140625" style="164" customWidth="1"/>
    <col min="4379" max="4379" width="19.28515625" style="164" customWidth="1"/>
    <col min="4380" max="4608" width="11.42578125" style="164"/>
    <col min="4609" max="4609" width="0" style="164" hidden="1" customWidth="1"/>
    <col min="4610" max="4610" width="21.85546875" style="164" customWidth="1"/>
    <col min="4611" max="4611" width="36.85546875" style="164" customWidth="1"/>
    <col min="4612" max="4612" width="32.85546875" style="164" customWidth="1"/>
    <col min="4613" max="4613" width="32.28515625" style="164" customWidth="1"/>
    <col min="4614" max="4614" width="3.7109375" style="164" customWidth="1"/>
    <col min="4615" max="4615" width="13.7109375" style="164" customWidth="1"/>
    <col min="4616" max="4616" width="5.5703125" style="164" customWidth="1"/>
    <col min="4617" max="4617" width="14.140625" style="164" customWidth="1"/>
    <col min="4618" max="4618" width="5.5703125" style="164" customWidth="1"/>
    <col min="4619" max="4619" width="13.7109375" style="164" customWidth="1"/>
    <col min="4620" max="4620" width="66.7109375" style="164" customWidth="1"/>
    <col min="4621" max="4621" width="15.42578125" style="164" customWidth="1"/>
    <col min="4622" max="4622" width="12.5703125" style="164" customWidth="1"/>
    <col min="4623" max="4623" width="12.28515625" style="164" customWidth="1"/>
    <col min="4624" max="4624" width="13" style="164" customWidth="1"/>
    <col min="4625" max="4625" width="11" style="164" customWidth="1"/>
    <col min="4626" max="4626" width="13.28515625" style="164" customWidth="1"/>
    <col min="4627" max="4627" width="7.7109375" style="164" customWidth="1"/>
    <col min="4628" max="4628" width="14.140625" style="164" customWidth="1"/>
    <col min="4629" max="4629" width="35.7109375" style="164" customWidth="1"/>
    <col min="4630" max="4630" width="21.85546875" style="164" customWidth="1"/>
    <col min="4631" max="4631" width="22.85546875" style="164" customWidth="1"/>
    <col min="4632" max="4632" width="24.7109375" style="164" customWidth="1"/>
    <col min="4633" max="4633" width="31.5703125" style="164" customWidth="1"/>
    <col min="4634" max="4634" width="27.140625" style="164" customWidth="1"/>
    <col min="4635" max="4635" width="19.28515625" style="164" customWidth="1"/>
    <col min="4636" max="4864" width="11.42578125" style="164"/>
    <col min="4865" max="4865" width="0" style="164" hidden="1" customWidth="1"/>
    <col min="4866" max="4866" width="21.85546875" style="164" customWidth="1"/>
    <col min="4867" max="4867" width="36.85546875" style="164" customWidth="1"/>
    <col min="4868" max="4868" width="32.85546875" style="164" customWidth="1"/>
    <col min="4869" max="4869" width="32.28515625" style="164" customWidth="1"/>
    <col min="4870" max="4870" width="3.7109375" style="164" customWidth="1"/>
    <col min="4871" max="4871" width="13.7109375" style="164" customWidth="1"/>
    <col min="4872" max="4872" width="5.5703125" style="164" customWidth="1"/>
    <col min="4873" max="4873" width="14.140625" style="164" customWidth="1"/>
    <col min="4874" max="4874" width="5.5703125" style="164" customWidth="1"/>
    <col min="4875" max="4875" width="13.7109375" style="164" customWidth="1"/>
    <col min="4876" max="4876" width="66.7109375" style="164" customWidth="1"/>
    <col min="4877" max="4877" width="15.42578125" style="164" customWidth="1"/>
    <col min="4878" max="4878" width="12.5703125" style="164" customWidth="1"/>
    <col min="4879" max="4879" width="12.28515625" style="164" customWidth="1"/>
    <col min="4880" max="4880" width="13" style="164" customWidth="1"/>
    <col min="4881" max="4881" width="11" style="164" customWidth="1"/>
    <col min="4882" max="4882" width="13.28515625" style="164" customWidth="1"/>
    <col min="4883" max="4883" width="7.7109375" style="164" customWidth="1"/>
    <col min="4884" max="4884" width="14.140625" style="164" customWidth="1"/>
    <col min="4885" max="4885" width="35.7109375" style="164" customWidth="1"/>
    <col min="4886" max="4886" width="21.85546875" style="164" customWidth="1"/>
    <col min="4887" max="4887" width="22.85546875" style="164" customWidth="1"/>
    <col min="4888" max="4888" width="24.7109375" style="164" customWidth="1"/>
    <col min="4889" max="4889" width="31.5703125" style="164" customWidth="1"/>
    <col min="4890" max="4890" width="27.140625" style="164" customWidth="1"/>
    <col min="4891" max="4891" width="19.28515625" style="164" customWidth="1"/>
    <col min="4892" max="5120" width="11.42578125" style="164"/>
    <col min="5121" max="5121" width="0" style="164" hidden="1" customWidth="1"/>
    <col min="5122" max="5122" width="21.85546875" style="164" customWidth="1"/>
    <col min="5123" max="5123" width="36.85546875" style="164" customWidth="1"/>
    <col min="5124" max="5124" width="32.85546875" style="164" customWidth="1"/>
    <col min="5125" max="5125" width="32.28515625" style="164" customWidth="1"/>
    <col min="5126" max="5126" width="3.7109375" style="164" customWidth="1"/>
    <col min="5127" max="5127" width="13.7109375" style="164" customWidth="1"/>
    <col min="5128" max="5128" width="5.5703125" style="164" customWidth="1"/>
    <col min="5129" max="5129" width="14.140625" style="164" customWidth="1"/>
    <col min="5130" max="5130" width="5.5703125" style="164" customWidth="1"/>
    <col min="5131" max="5131" width="13.7109375" style="164" customWidth="1"/>
    <col min="5132" max="5132" width="66.7109375" style="164" customWidth="1"/>
    <col min="5133" max="5133" width="15.42578125" style="164" customWidth="1"/>
    <col min="5134" max="5134" width="12.5703125" style="164" customWidth="1"/>
    <col min="5135" max="5135" width="12.28515625" style="164" customWidth="1"/>
    <col min="5136" max="5136" width="13" style="164" customWidth="1"/>
    <col min="5137" max="5137" width="11" style="164" customWidth="1"/>
    <col min="5138" max="5138" width="13.28515625" style="164" customWidth="1"/>
    <col min="5139" max="5139" width="7.7109375" style="164" customWidth="1"/>
    <col min="5140" max="5140" width="14.140625" style="164" customWidth="1"/>
    <col min="5141" max="5141" width="35.7109375" style="164" customWidth="1"/>
    <col min="5142" max="5142" width="21.85546875" style="164" customWidth="1"/>
    <col min="5143" max="5143" width="22.85546875" style="164" customWidth="1"/>
    <col min="5144" max="5144" width="24.7109375" style="164" customWidth="1"/>
    <col min="5145" max="5145" width="31.5703125" style="164" customWidth="1"/>
    <col min="5146" max="5146" width="27.140625" style="164" customWidth="1"/>
    <col min="5147" max="5147" width="19.28515625" style="164" customWidth="1"/>
    <col min="5148" max="5376" width="11.42578125" style="164"/>
    <col min="5377" max="5377" width="0" style="164" hidden="1" customWidth="1"/>
    <col min="5378" max="5378" width="21.85546875" style="164" customWidth="1"/>
    <col min="5379" max="5379" width="36.85546875" style="164" customWidth="1"/>
    <col min="5380" max="5380" width="32.85546875" style="164" customWidth="1"/>
    <col min="5381" max="5381" width="32.28515625" style="164" customWidth="1"/>
    <col min="5382" max="5382" width="3.7109375" style="164" customWidth="1"/>
    <col min="5383" max="5383" width="13.7109375" style="164" customWidth="1"/>
    <col min="5384" max="5384" width="5.5703125" style="164" customWidth="1"/>
    <col min="5385" max="5385" width="14.140625" style="164" customWidth="1"/>
    <col min="5386" max="5386" width="5.5703125" style="164" customWidth="1"/>
    <col min="5387" max="5387" width="13.7109375" style="164" customWidth="1"/>
    <col min="5388" max="5388" width="66.7109375" style="164" customWidth="1"/>
    <col min="5389" max="5389" width="15.42578125" style="164" customWidth="1"/>
    <col min="5390" max="5390" width="12.5703125" style="164" customWidth="1"/>
    <col min="5391" max="5391" width="12.28515625" style="164" customWidth="1"/>
    <col min="5392" max="5392" width="13" style="164" customWidth="1"/>
    <col min="5393" max="5393" width="11" style="164" customWidth="1"/>
    <col min="5394" max="5394" width="13.28515625" style="164" customWidth="1"/>
    <col min="5395" max="5395" width="7.7109375" style="164" customWidth="1"/>
    <col min="5396" max="5396" width="14.140625" style="164" customWidth="1"/>
    <col min="5397" max="5397" width="35.7109375" style="164" customWidth="1"/>
    <col min="5398" max="5398" width="21.85546875" style="164" customWidth="1"/>
    <col min="5399" max="5399" width="22.85546875" style="164" customWidth="1"/>
    <col min="5400" max="5400" width="24.7109375" style="164" customWidth="1"/>
    <col min="5401" max="5401" width="31.5703125" style="164" customWidth="1"/>
    <col min="5402" max="5402" width="27.140625" style="164" customWidth="1"/>
    <col min="5403" max="5403" width="19.28515625" style="164" customWidth="1"/>
    <col min="5404" max="5632" width="11.42578125" style="164"/>
    <col min="5633" max="5633" width="0" style="164" hidden="1" customWidth="1"/>
    <col min="5634" max="5634" width="21.85546875" style="164" customWidth="1"/>
    <col min="5635" max="5635" width="36.85546875" style="164" customWidth="1"/>
    <col min="5636" max="5636" width="32.85546875" style="164" customWidth="1"/>
    <col min="5637" max="5637" width="32.28515625" style="164" customWidth="1"/>
    <col min="5638" max="5638" width="3.7109375" style="164" customWidth="1"/>
    <col min="5639" max="5639" width="13.7109375" style="164" customWidth="1"/>
    <col min="5640" max="5640" width="5.5703125" style="164" customWidth="1"/>
    <col min="5641" max="5641" width="14.140625" style="164" customWidth="1"/>
    <col min="5642" max="5642" width="5.5703125" style="164" customWidth="1"/>
    <col min="5643" max="5643" width="13.7109375" style="164" customWidth="1"/>
    <col min="5644" max="5644" width="66.7109375" style="164" customWidth="1"/>
    <col min="5645" max="5645" width="15.42578125" style="164" customWidth="1"/>
    <col min="5646" max="5646" width="12.5703125" style="164" customWidth="1"/>
    <col min="5647" max="5647" width="12.28515625" style="164" customWidth="1"/>
    <col min="5648" max="5648" width="13" style="164" customWidth="1"/>
    <col min="5649" max="5649" width="11" style="164" customWidth="1"/>
    <col min="5650" max="5650" width="13.28515625" style="164" customWidth="1"/>
    <col min="5651" max="5651" width="7.7109375" style="164" customWidth="1"/>
    <col min="5652" max="5652" width="14.140625" style="164" customWidth="1"/>
    <col min="5653" max="5653" width="35.7109375" style="164" customWidth="1"/>
    <col min="5654" max="5654" width="21.85546875" style="164" customWidth="1"/>
    <col min="5655" max="5655" width="22.85546875" style="164" customWidth="1"/>
    <col min="5656" max="5656" width="24.7109375" style="164" customWidth="1"/>
    <col min="5657" max="5657" width="31.5703125" style="164" customWidth="1"/>
    <col min="5658" max="5658" width="27.140625" style="164" customWidth="1"/>
    <col min="5659" max="5659" width="19.28515625" style="164" customWidth="1"/>
    <col min="5660" max="5888" width="11.42578125" style="164"/>
    <col min="5889" max="5889" width="0" style="164" hidden="1" customWidth="1"/>
    <col min="5890" max="5890" width="21.85546875" style="164" customWidth="1"/>
    <col min="5891" max="5891" width="36.85546875" style="164" customWidth="1"/>
    <col min="5892" max="5892" width="32.85546875" style="164" customWidth="1"/>
    <col min="5893" max="5893" width="32.28515625" style="164" customWidth="1"/>
    <col min="5894" max="5894" width="3.7109375" style="164" customWidth="1"/>
    <col min="5895" max="5895" width="13.7109375" style="164" customWidth="1"/>
    <col min="5896" max="5896" width="5.5703125" style="164" customWidth="1"/>
    <col min="5897" max="5897" width="14.140625" style="164" customWidth="1"/>
    <col min="5898" max="5898" width="5.5703125" style="164" customWidth="1"/>
    <col min="5899" max="5899" width="13.7109375" style="164" customWidth="1"/>
    <col min="5900" max="5900" width="66.7109375" style="164" customWidth="1"/>
    <col min="5901" max="5901" width="15.42578125" style="164" customWidth="1"/>
    <col min="5902" max="5902" width="12.5703125" style="164" customWidth="1"/>
    <col min="5903" max="5903" width="12.28515625" style="164" customWidth="1"/>
    <col min="5904" max="5904" width="13" style="164" customWidth="1"/>
    <col min="5905" max="5905" width="11" style="164" customWidth="1"/>
    <col min="5906" max="5906" width="13.28515625" style="164" customWidth="1"/>
    <col min="5907" max="5907" width="7.7109375" style="164" customWidth="1"/>
    <col min="5908" max="5908" width="14.140625" style="164" customWidth="1"/>
    <col min="5909" max="5909" width="35.7109375" style="164" customWidth="1"/>
    <col min="5910" max="5910" width="21.85546875" style="164" customWidth="1"/>
    <col min="5911" max="5911" width="22.85546875" style="164" customWidth="1"/>
    <col min="5912" max="5912" width="24.7109375" style="164" customWidth="1"/>
    <col min="5913" max="5913" width="31.5703125" style="164" customWidth="1"/>
    <col min="5914" max="5914" width="27.140625" style="164" customWidth="1"/>
    <col min="5915" max="5915" width="19.28515625" style="164" customWidth="1"/>
    <col min="5916" max="6144" width="11.42578125" style="164"/>
    <col min="6145" max="6145" width="0" style="164" hidden="1" customWidth="1"/>
    <col min="6146" max="6146" width="21.85546875" style="164" customWidth="1"/>
    <col min="6147" max="6147" width="36.85546875" style="164" customWidth="1"/>
    <col min="6148" max="6148" width="32.85546875" style="164" customWidth="1"/>
    <col min="6149" max="6149" width="32.28515625" style="164" customWidth="1"/>
    <col min="6150" max="6150" width="3.7109375" style="164" customWidth="1"/>
    <col min="6151" max="6151" width="13.7109375" style="164" customWidth="1"/>
    <col min="6152" max="6152" width="5.5703125" style="164" customWidth="1"/>
    <col min="6153" max="6153" width="14.140625" style="164" customWidth="1"/>
    <col min="6154" max="6154" width="5.5703125" style="164" customWidth="1"/>
    <col min="6155" max="6155" width="13.7109375" style="164" customWidth="1"/>
    <col min="6156" max="6156" width="66.7109375" style="164" customWidth="1"/>
    <col min="6157" max="6157" width="15.42578125" style="164" customWidth="1"/>
    <col min="6158" max="6158" width="12.5703125" style="164" customWidth="1"/>
    <col min="6159" max="6159" width="12.28515625" style="164" customWidth="1"/>
    <col min="6160" max="6160" width="13" style="164" customWidth="1"/>
    <col min="6161" max="6161" width="11" style="164" customWidth="1"/>
    <col min="6162" max="6162" width="13.28515625" style="164" customWidth="1"/>
    <col min="6163" max="6163" width="7.7109375" style="164" customWidth="1"/>
    <col min="6164" max="6164" width="14.140625" style="164" customWidth="1"/>
    <col min="6165" max="6165" width="35.7109375" style="164" customWidth="1"/>
    <col min="6166" max="6166" width="21.85546875" style="164" customWidth="1"/>
    <col min="6167" max="6167" width="22.85546875" style="164" customWidth="1"/>
    <col min="6168" max="6168" width="24.7109375" style="164" customWidth="1"/>
    <col min="6169" max="6169" width="31.5703125" style="164" customWidth="1"/>
    <col min="6170" max="6170" width="27.140625" style="164" customWidth="1"/>
    <col min="6171" max="6171" width="19.28515625" style="164" customWidth="1"/>
    <col min="6172" max="6400" width="11.42578125" style="164"/>
    <col min="6401" max="6401" width="0" style="164" hidden="1" customWidth="1"/>
    <col min="6402" max="6402" width="21.85546875" style="164" customWidth="1"/>
    <col min="6403" max="6403" width="36.85546875" style="164" customWidth="1"/>
    <col min="6404" max="6404" width="32.85546875" style="164" customWidth="1"/>
    <col min="6405" max="6405" width="32.28515625" style="164" customWidth="1"/>
    <col min="6406" max="6406" width="3.7109375" style="164" customWidth="1"/>
    <col min="6407" max="6407" width="13.7109375" style="164" customWidth="1"/>
    <col min="6408" max="6408" width="5.5703125" style="164" customWidth="1"/>
    <col min="6409" max="6409" width="14.140625" style="164" customWidth="1"/>
    <col min="6410" max="6410" width="5.5703125" style="164" customWidth="1"/>
    <col min="6411" max="6411" width="13.7109375" style="164" customWidth="1"/>
    <col min="6412" max="6412" width="66.7109375" style="164" customWidth="1"/>
    <col min="6413" max="6413" width="15.42578125" style="164" customWidth="1"/>
    <col min="6414" max="6414" width="12.5703125" style="164" customWidth="1"/>
    <col min="6415" max="6415" width="12.28515625" style="164" customWidth="1"/>
    <col min="6416" max="6416" width="13" style="164" customWidth="1"/>
    <col min="6417" max="6417" width="11" style="164" customWidth="1"/>
    <col min="6418" max="6418" width="13.28515625" style="164" customWidth="1"/>
    <col min="6419" max="6419" width="7.7109375" style="164" customWidth="1"/>
    <col min="6420" max="6420" width="14.140625" style="164" customWidth="1"/>
    <col min="6421" max="6421" width="35.7109375" style="164" customWidth="1"/>
    <col min="6422" max="6422" width="21.85546875" style="164" customWidth="1"/>
    <col min="6423" max="6423" width="22.85546875" style="164" customWidth="1"/>
    <col min="6424" max="6424" width="24.7109375" style="164" customWidth="1"/>
    <col min="6425" max="6425" width="31.5703125" style="164" customWidth="1"/>
    <col min="6426" max="6426" width="27.140625" style="164" customWidth="1"/>
    <col min="6427" max="6427" width="19.28515625" style="164" customWidth="1"/>
    <col min="6428" max="6656" width="11.42578125" style="164"/>
    <col min="6657" max="6657" width="0" style="164" hidden="1" customWidth="1"/>
    <col min="6658" max="6658" width="21.85546875" style="164" customWidth="1"/>
    <col min="6659" max="6659" width="36.85546875" style="164" customWidth="1"/>
    <col min="6660" max="6660" width="32.85546875" style="164" customWidth="1"/>
    <col min="6661" max="6661" width="32.28515625" style="164" customWidth="1"/>
    <col min="6662" max="6662" width="3.7109375" style="164" customWidth="1"/>
    <col min="6663" max="6663" width="13.7109375" style="164" customWidth="1"/>
    <col min="6664" max="6664" width="5.5703125" style="164" customWidth="1"/>
    <col min="6665" max="6665" width="14.140625" style="164" customWidth="1"/>
    <col min="6666" max="6666" width="5.5703125" style="164" customWidth="1"/>
    <col min="6667" max="6667" width="13.7109375" style="164" customWidth="1"/>
    <col min="6668" max="6668" width="66.7109375" style="164" customWidth="1"/>
    <col min="6669" max="6669" width="15.42578125" style="164" customWidth="1"/>
    <col min="6670" max="6670" width="12.5703125" style="164" customWidth="1"/>
    <col min="6671" max="6671" width="12.28515625" style="164" customWidth="1"/>
    <col min="6672" max="6672" width="13" style="164" customWidth="1"/>
    <col min="6673" max="6673" width="11" style="164" customWidth="1"/>
    <col min="6674" max="6674" width="13.28515625" style="164" customWidth="1"/>
    <col min="6675" max="6675" width="7.7109375" style="164" customWidth="1"/>
    <col min="6676" max="6676" width="14.140625" style="164" customWidth="1"/>
    <col min="6677" max="6677" width="35.7109375" style="164" customWidth="1"/>
    <col min="6678" max="6678" width="21.85546875" style="164" customWidth="1"/>
    <col min="6679" max="6679" width="22.85546875" style="164" customWidth="1"/>
    <col min="6680" max="6680" width="24.7109375" style="164" customWidth="1"/>
    <col min="6681" max="6681" width="31.5703125" style="164" customWidth="1"/>
    <col min="6682" max="6682" width="27.140625" style="164" customWidth="1"/>
    <col min="6683" max="6683" width="19.28515625" style="164" customWidth="1"/>
    <col min="6684" max="6912" width="11.42578125" style="164"/>
    <col min="6913" max="6913" width="0" style="164" hidden="1" customWidth="1"/>
    <col min="6914" max="6914" width="21.85546875" style="164" customWidth="1"/>
    <col min="6915" max="6915" width="36.85546875" style="164" customWidth="1"/>
    <col min="6916" max="6916" width="32.85546875" style="164" customWidth="1"/>
    <col min="6917" max="6917" width="32.28515625" style="164" customWidth="1"/>
    <col min="6918" max="6918" width="3.7109375" style="164" customWidth="1"/>
    <col min="6919" max="6919" width="13.7109375" style="164" customWidth="1"/>
    <col min="6920" max="6920" width="5.5703125" style="164" customWidth="1"/>
    <col min="6921" max="6921" width="14.140625" style="164" customWidth="1"/>
    <col min="6922" max="6922" width="5.5703125" style="164" customWidth="1"/>
    <col min="6923" max="6923" width="13.7109375" style="164" customWidth="1"/>
    <col min="6924" max="6924" width="66.7109375" style="164" customWidth="1"/>
    <col min="6925" max="6925" width="15.42578125" style="164" customWidth="1"/>
    <col min="6926" max="6926" width="12.5703125" style="164" customWidth="1"/>
    <col min="6927" max="6927" width="12.28515625" style="164" customWidth="1"/>
    <col min="6928" max="6928" width="13" style="164" customWidth="1"/>
    <col min="6929" max="6929" width="11" style="164" customWidth="1"/>
    <col min="6930" max="6930" width="13.28515625" style="164" customWidth="1"/>
    <col min="6931" max="6931" width="7.7109375" style="164" customWidth="1"/>
    <col min="6932" max="6932" width="14.140625" style="164" customWidth="1"/>
    <col min="6933" max="6933" width="35.7109375" style="164" customWidth="1"/>
    <col min="6934" max="6934" width="21.85546875" style="164" customWidth="1"/>
    <col min="6935" max="6935" width="22.85546875" style="164" customWidth="1"/>
    <col min="6936" max="6936" width="24.7109375" style="164" customWidth="1"/>
    <col min="6937" max="6937" width="31.5703125" style="164" customWidth="1"/>
    <col min="6938" max="6938" width="27.140625" style="164" customWidth="1"/>
    <col min="6939" max="6939" width="19.28515625" style="164" customWidth="1"/>
    <col min="6940" max="7168" width="11.42578125" style="164"/>
    <col min="7169" max="7169" width="0" style="164" hidden="1" customWidth="1"/>
    <col min="7170" max="7170" width="21.85546875" style="164" customWidth="1"/>
    <col min="7171" max="7171" width="36.85546875" style="164" customWidth="1"/>
    <col min="7172" max="7172" width="32.85546875" style="164" customWidth="1"/>
    <col min="7173" max="7173" width="32.28515625" style="164" customWidth="1"/>
    <col min="7174" max="7174" width="3.7109375" style="164" customWidth="1"/>
    <col min="7175" max="7175" width="13.7109375" style="164" customWidth="1"/>
    <col min="7176" max="7176" width="5.5703125" style="164" customWidth="1"/>
    <col min="7177" max="7177" width="14.140625" style="164" customWidth="1"/>
    <col min="7178" max="7178" width="5.5703125" style="164" customWidth="1"/>
    <col min="7179" max="7179" width="13.7109375" style="164" customWidth="1"/>
    <col min="7180" max="7180" width="66.7109375" style="164" customWidth="1"/>
    <col min="7181" max="7181" width="15.42578125" style="164" customWidth="1"/>
    <col min="7182" max="7182" width="12.5703125" style="164" customWidth="1"/>
    <col min="7183" max="7183" width="12.28515625" style="164" customWidth="1"/>
    <col min="7184" max="7184" width="13" style="164" customWidth="1"/>
    <col min="7185" max="7185" width="11" style="164" customWidth="1"/>
    <col min="7186" max="7186" width="13.28515625" style="164" customWidth="1"/>
    <col min="7187" max="7187" width="7.7109375" style="164" customWidth="1"/>
    <col min="7188" max="7188" width="14.140625" style="164" customWidth="1"/>
    <col min="7189" max="7189" width="35.7109375" style="164" customWidth="1"/>
    <col min="7190" max="7190" width="21.85546875" style="164" customWidth="1"/>
    <col min="7191" max="7191" width="22.85546875" style="164" customWidth="1"/>
    <col min="7192" max="7192" width="24.7109375" style="164" customWidth="1"/>
    <col min="7193" max="7193" width="31.5703125" style="164" customWidth="1"/>
    <col min="7194" max="7194" width="27.140625" style="164" customWidth="1"/>
    <col min="7195" max="7195" width="19.28515625" style="164" customWidth="1"/>
    <col min="7196" max="7424" width="11.42578125" style="164"/>
    <col min="7425" max="7425" width="0" style="164" hidden="1" customWidth="1"/>
    <col min="7426" max="7426" width="21.85546875" style="164" customWidth="1"/>
    <col min="7427" max="7427" width="36.85546875" style="164" customWidth="1"/>
    <col min="7428" max="7428" width="32.85546875" style="164" customWidth="1"/>
    <col min="7429" max="7429" width="32.28515625" style="164" customWidth="1"/>
    <col min="7430" max="7430" width="3.7109375" style="164" customWidth="1"/>
    <col min="7431" max="7431" width="13.7109375" style="164" customWidth="1"/>
    <col min="7432" max="7432" width="5.5703125" style="164" customWidth="1"/>
    <col min="7433" max="7433" width="14.140625" style="164" customWidth="1"/>
    <col min="7434" max="7434" width="5.5703125" style="164" customWidth="1"/>
    <col min="7435" max="7435" width="13.7109375" style="164" customWidth="1"/>
    <col min="7436" max="7436" width="66.7109375" style="164" customWidth="1"/>
    <col min="7437" max="7437" width="15.42578125" style="164" customWidth="1"/>
    <col min="7438" max="7438" width="12.5703125" style="164" customWidth="1"/>
    <col min="7439" max="7439" width="12.28515625" style="164" customWidth="1"/>
    <col min="7440" max="7440" width="13" style="164" customWidth="1"/>
    <col min="7441" max="7441" width="11" style="164" customWidth="1"/>
    <col min="7442" max="7442" width="13.28515625" style="164" customWidth="1"/>
    <col min="7443" max="7443" width="7.7109375" style="164" customWidth="1"/>
    <col min="7444" max="7444" width="14.140625" style="164" customWidth="1"/>
    <col min="7445" max="7445" width="35.7109375" style="164" customWidth="1"/>
    <col min="7446" max="7446" width="21.85546875" style="164" customWidth="1"/>
    <col min="7447" max="7447" width="22.85546875" style="164" customWidth="1"/>
    <col min="7448" max="7448" width="24.7109375" style="164" customWidth="1"/>
    <col min="7449" max="7449" width="31.5703125" style="164" customWidth="1"/>
    <col min="7450" max="7450" width="27.140625" style="164" customWidth="1"/>
    <col min="7451" max="7451" width="19.28515625" style="164" customWidth="1"/>
    <col min="7452" max="7680" width="11.42578125" style="164"/>
    <col min="7681" max="7681" width="0" style="164" hidden="1" customWidth="1"/>
    <col min="7682" max="7682" width="21.85546875" style="164" customWidth="1"/>
    <col min="7683" max="7683" width="36.85546875" style="164" customWidth="1"/>
    <col min="7684" max="7684" width="32.85546875" style="164" customWidth="1"/>
    <col min="7685" max="7685" width="32.28515625" style="164" customWidth="1"/>
    <col min="7686" max="7686" width="3.7109375" style="164" customWidth="1"/>
    <col min="7687" max="7687" width="13.7109375" style="164" customWidth="1"/>
    <col min="7688" max="7688" width="5.5703125" style="164" customWidth="1"/>
    <col min="7689" max="7689" width="14.140625" style="164" customWidth="1"/>
    <col min="7690" max="7690" width="5.5703125" style="164" customWidth="1"/>
    <col min="7691" max="7691" width="13.7109375" style="164" customWidth="1"/>
    <col min="7692" max="7692" width="66.7109375" style="164" customWidth="1"/>
    <col min="7693" max="7693" width="15.42578125" style="164" customWidth="1"/>
    <col min="7694" max="7694" width="12.5703125" style="164" customWidth="1"/>
    <col min="7695" max="7695" width="12.28515625" style="164" customWidth="1"/>
    <col min="7696" max="7696" width="13" style="164" customWidth="1"/>
    <col min="7697" max="7697" width="11" style="164" customWidth="1"/>
    <col min="7698" max="7698" width="13.28515625" style="164" customWidth="1"/>
    <col min="7699" max="7699" width="7.7109375" style="164" customWidth="1"/>
    <col min="7700" max="7700" width="14.140625" style="164" customWidth="1"/>
    <col min="7701" max="7701" width="35.7109375" style="164" customWidth="1"/>
    <col min="7702" max="7702" width="21.85546875" style="164" customWidth="1"/>
    <col min="7703" max="7703" width="22.85546875" style="164" customWidth="1"/>
    <col min="7704" max="7704" width="24.7109375" style="164" customWidth="1"/>
    <col min="7705" max="7705" width="31.5703125" style="164" customWidth="1"/>
    <col min="7706" max="7706" width="27.140625" style="164" customWidth="1"/>
    <col min="7707" max="7707" width="19.28515625" style="164" customWidth="1"/>
    <col min="7708" max="7936" width="11.42578125" style="164"/>
    <col min="7937" max="7937" width="0" style="164" hidden="1" customWidth="1"/>
    <col min="7938" max="7938" width="21.85546875" style="164" customWidth="1"/>
    <col min="7939" max="7939" width="36.85546875" style="164" customWidth="1"/>
    <col min="7940" max="7940" width="32.85546875" style="164" customWidth="1"/>
    <col min="7941" max="7941" width="32.28515625" style="164" customWidth="1"/>
    <col min="7942" max="7942" width="3.7109375" style="164" customWidth="1"/>
    <col min="7943" max="7943" width="13.7109375" style="164" customWidth="1"/>
    <col min="7944" max="7944" width="5.5703125" style="164" customWidth="1"/>
    <col min="7945" max="7945" width="14.140625" style="164" customWidth="1"/>
    <col min="7946" max="7946" width="5.5703125" style="164" customWidth="1"/>
    <col min="7947" max="7947" width="13.7109375" style="164" customWidth="1"/>
    <col min="7948" max="7948" width="66.7109375" style="164" customWidth="1"/>
    <col min="7949" max="7949" width="15.42578125" style="164" customWidth="1"/>
    <col min="7950" max="7950" width="12.5703125" style="164" customWidth="1"/>
    <col min="7951" max="7951" width="12.28515625" style="164" customWidth="1"/>
    <col min="7952" max="7952" width="13" style="164" customWidth="1"/>
    <col min="7953" max="7953" width="11" style="164" customWidth="1"/>
    <col min="7954" max="7954" width="13.28515625" style="164" customWidth="1"/>
    <col min="7955" max="7955" width="7.7109375" style="164" customWidth="1"/>
    <col min="7956" max="7956" width="14.140625" style="164" customWidth="1"/>
    <col min="7957" max="7957" width="35.7109375" style="164" customWidth="1"/>
    <col min="7958" max="7958" width="21.85546875" style="164" customWidth="1"/>
    <col min="7959" max="7959" width="22.85546875" style="164" customWidth="1"/>
    <col min="7960" max="7960" width="24.7109375" style="164" customWidth="1"/>
    <col min="7961" max="7961" width="31.5703125" style="164" customWidth="1"/>
    <col min="7962" max="7962" width="27.140625" style="164" customWidth="1"/>
    <col min="7963" max="7963" width="19.28515625" style="164" customWidth="1"/>
    <col min="7964" max="8192" width="11.42578125" style="164"/>
    <col min="8193" max="8193" width="0" style="164" hidden="1" customWidth="1"/>
    <col min="8194" max="8194" width="21.85546875" style="164" customWidth="1"/>
    <col min="8195" max="8195" width="36.85546875" style="164" customWidth="1"/>
    <col min="8196" max="8196" width="32.85546875" style="164" customWidth="1"/>
    <col min="8197" max="8197" width="32.28515625" style="164" customWidth="1"/>
    <col min="8198" max="8198" width="3.7109375" style="164" customWidth="1"/>
    <col min="8199" max="8199" width="13.7109375" style="164" customWidth="1"/>
    <col min="8200" max="8200" width="5.5703125" style="164" customWidth="1"/>
    <col min="8201" max="8201" width="14.140625" style="164" customWidth="1"/>
    <col min="8202" max="8202" width="5.5703125" style="164" customWidth="1"/>
    <col min="8203" max="8203" width="13.7109375" style="164" customWidth="1"/>
    <col min="8204" max="8204" width="66.7109375" style="164" customWidth="1"/>
    <col min="8205" max="8205" width="15.42578125" style="164" customWidth="1"/>
    <col min="8206" max="8206" width="12.5703125" style="164" customWidth="1"/>
    <col min="8207" max="8207" width="12.28515625" style="164" customWidth="1"/>
    <col min="8208" max="8208" width="13" style="164" customWidth="1"/>
    <col min="8209" max="8209" width="11" style="164" customWidth="1"/>
    <col min="8210" max="8210" width="13.28515625" style="164" customWidth="1"/>
    <col min="8211" max="8211" width="7.7109375" style="164" customWidth="1"/>
    <col min="8212" max="8212" width="14.140625" style="164" customWidth="1"/>
    <col min="8213" max="8213" width="35.7109375" style="164" customWidth="1"/>
    <col min="8214" max="8214" width="21.85546875" style="164" customWidth="1"/>
    <col min="8215" max="8215" width="22.85546875" style="164" customWidth="1"/>
    <col min="8216" max="8216" width="24.7109375" style="164" customWidth="1"/>
    <col min="8217" max="8217" width="31.5703125" style="164" customWidth="1"/>
    <col min="8218" max="8218" width="27.140625" style="164" customWidth="1"/>
    <col min="8219" max="8219" width="19.28515625" style="164" customWidth="1"/>
    <col min="8220" max="8448" width="11.42578125" style="164"/>
    <col min="8449" max="8449" width="0" style="164" hidden="1" customWidth="1"/>
    <col min="8450" max="8450" width="21.85546875" style="164" customWidth="1"/>
    <col min="8451" max="8451" width="36.85546875" style="164" customWidth="1"/>
    <col min="8452" max="8452" width="32.85546875" style="164" customWidth="1"/>
    <col min="8453" max="8453" width="32.28515625" style="164" customWidth="1"/>
    <col min="8454" max="8454" width="3.7109375" style="164" customWidth="1"/>
    <col min="8455" max="8455" width="13.7109375" style="164" customWidth="1"/>
    <col min="8456" max="8456" width="5.5703125" style="164" customWidth="1"/>
    <col min="8457" max="8457" width="14.140625" style="164" customWidth="1"/>
    <col min="8458" max="8458" width="5.5703125" style="164" customWidth="1"/>
    <col min="8459" max="8459" width="13.7109375" style="164" customWidth="1"/>
    <col min="8460" max="8460" width="66.7109375" style="164" customWidth="1"/>
    <col min="8461" max="8461" width="15.42578125" style="164" customWidth="1"/>
    <col min="8462" max="8462" width="12.5703125" style="164" customWidth="1"/>
    <col min="8463" max="8463" width="12.28515625" style="164" customWidth="1"/>
    <col min="8464" max="8464" width="13" style="164" customWidth="1"/>
    <col min="8465" max="8465" width="11" style="164" customWidth="1"/>
    <col min="8466" max="8466" width="13.28515625" style="164" customWidth="1"/>
    <col min="8467" max="8467" width="7.7109375" style="164" customWidth="1"/>
    <col min="8468" max="8468" width="14.140625" style="164" customWidth="1"/>
    <col min="8469" max="8469" width="35.7109375" style="164" customWidth="1"/>
    <col min="8470" max="8470" width="21.85546875" style="164" customWidth="1"/>
    <col min="8471" max="8471" width="22.85546875" style="164" customWidth="1"/>
    <col min="8472" max="8472" width="24.7109375" style="164" customWidth="1"/>
    <col min="8473" max="8473" width="31.5703125" style="164" customWidth="1"/>
    <col min="8474" max="8474" width="27.140625" style="164" customWidth="1"/>
    <col min="8475" max="8475" width="19.28515625" style="164" customWidth="1"/>
    <col min="8476" max="8704" width="11.42578125" style="164"/>
    <col min="8705" max="8705" width="0" style="164" hidden="1" customWidth="1"/>
    <col min="8706" max="8706" width="21.85546875" style="164" customWidth="1"/>
    <col min="8707" max="8707" width="36.85546875" style="164" customWidth="1"/>
    <col min="8708" max="8708" width="32.85546875" style="164" customWidth="1"/>
    <col min="8709" max="8709" width="32.28515625" style="164" customWidth="1"/>
    <col min="8710" max="8710" width="3.7109375" style="164" customWidth="1"/>
    <col min="8711" max="8711" width="13.7109375" style="164" customWidth="1"/>
    <col min="8712" max="8712" width="5.5703125" style="164" customWidth="1"/>
    <col min="8713" max="8713" width="14.140625" style="164" customWidth="1"/>
    <col min="8714" max="8714" width="5.5703125" style="164" customWidth="1"/>
    <col min="8715" max="8715" width="13.7109375" style="164" customWidth="1"/>
    <col min="8716" max="8716" width="66.7109375" style="164" customWidth="1"/>
    <col min="8717" max="8717" width="15.42578125" style="164" customWidth="1"/>
    <col min="8718" max="8718" width="12.5703125" style="164" customWidth="1"/>
    <col min="8719" max="8719" width="12.28515625" style="164" customWidth="1"/>
    <col min="8720" max="8720" width="13" style="164" customWidth="1"/>
    <col min="8721" max="8721" width="11" style="164" customWidth="1"/>
    <col min="8722" max="8722" width="13.28515625" style="164" customWidth="1"/>
    <col min="8723" max="8723" width="7.7109375" style="164" customWidth="1"/>
    <col min="8724" max="8724" width="14.140625" style="164" customWidth="1"/>
    <col min="8725" max="8725" width="35.7109375" style="164" customWidth="1"/>
    <col min="8726" max="8726" width="21.85546875" style="164" customWidth="1"/>
    <col min="8727" max="8727" width="22.85546875" style="164" customWidth="1"/>
    <col min="8728" max="8728" width="24.7109375" style="164" customWidth="1"/>
    <col min="8729" max="8729" width="31.5703125" style="164" customWidth="1"/>
    <col min="8730" max="8730" width="27.140625" style="164" customWidth="1"/>
    <col min="8731" max="8731" width="19.28515625" style="164" customWidth="1"/>
    <col min="8732" max="8960" width="11.42578125" style="164"/>
    <col min="8961" max="8961" width="0" style="164" hidden="1" customWidth="1"/>
    <col min="8962" max="8962" width="21.85546875" style="164" customWidth="1"/>
    <col min="8963" max="8963" width="36.85546875" style="164" customWidth="1"/>
    <col min="8964" max="8964" width="32.85546875" style="164" customWidth="1"/>
    <col min="8965" max="8965" width="32.28515625" style="164" customWidth="1"/>
    <col min="8966" max="8966" width="3.7109375" style="164" customWidth="1"/>
    <col min="8967" max="8967" width="13.7109375" style="164" customWidth="1"/>
    <col min="8968" max="8968" width="5.5703125" style="164" customWidth="1"/>
    <col min="8969" max="8969" width="14.140625" style="164" customWidth="1"/>
    <col min="8970" max="8970" width="5.5703125" style="164" customWidth="1"/>
    <col min="8971" max="8971" width="13.7109375" style="164" customWidth="1"/>
    <col min="8972" max="8972" width="66.7109375" style="164" customWidth="1"/>
    <col min="8973" max="8973" width="15.42578125" style="164" customWidth="1"/>
    <col min="8974" max="8974" width="12.5703125" style="164" customWidth="1"/>
    <col min="8975" max="8975" width="12.28515625" style="164" customWidth="1"/>
    <col min="8976" max="8976" width="13" style="164" customWidth="1"/>
    <col min="8977" max="8977" width="11" style="164" customWidth="1"/>
    <col min="8978" max="8978" width="13.28515625" style="164" customWidth="1"/>
    <col min="8979" max="8979" width="7.7109375" style="164" customWidth="1"/>
    <col min="8980" max="8980" width="14.140625" style="164" customWidth="1"/>
    <col min="8981" max="8981" width="35.7109375" style="164" customWidth="1"/>
    <col min="8982" max="8982" width="21.85546875" style="164" customWidth="1"/>
    <col min="8983" max="8983" width="22.85546875" style="164" customWidth="1"/>
    <col min="8984" max="8984" width="24.7109375" style="164" customWidth="1"/>
    <col min="8985" max="8985" width="31.5703125" style="164" customWidth="1"/>
    <col min="8986" max="8986" width="27.140625" style="164" customWidth="1"/>
    <col min="8987" max="8987" width="19.28515625" style="164" customWidth="1"/>
    <col min="8988" max="9216" width="11.42578125" style="164"/>
    <col min="9217" max="9217" width="0" style="164" hidden="1" customWidth="1"/>
    <col min="9218" max="9218" width="21.85546875" style="164" customWidth="1"/>
    <col min="9219" max="9219" width="36.85546875" style="164" customWidth="1"/>
    <col min="9220" max="9220" width="32.85546875" style="164" customWidth="1"/>
    <col min="9221" max="9221" width="32.28515625" style="164" customWidth="1"/>
    <col min="9222" max="9222" width="3.7109375" style="164" customWidth="1"/>
    <col min="9223" max="9223" width="13.7109375" style="164" customWidth="1"/>
    <col min="9224" max="9224" width="5.5703125" style="164" customWidth="1"/>
    <col min="9225" max="9225" width="14.140625" style="164" customWidth="1"/>
    <col min="9226" max="9226" width="5.5703125" style="164" customWidth="1"/>
    <col min="9227" max="9227" width="13.7109375" style="164" customWidth="1"/>
    <col min="9228" max="9228" width="66.7109375" style="164" customWidth="1"/>
    <col min="9229" max="9229" width="15.42578125" style="164" customWidth="1"/>
    <col min="9230" max="9230" width="12.5703125" style="164" customWidth="1"/>
    <col min="9231" max="9231" width="12.28515625" style="164" customWidth="1"/>
    <col min="9232" max="9232" width="13" style="164" customWidth="1"/>
    <col min="9233" max="9233" width="11" style="164" customWidth="1"/>
    <col min="9234" max="9234" width="13.28515625" style="164" customWidth="1"/>
    <col min="9235" max="9235" width="7.7109375" style="164" customWidth="1"/>
    <col min="9236" max="9236" width="14.140625" style="164" customWidth="1"/>
    <col min="9237" max="9237" width="35.7109375" style="164" customWidth="1"/>
    <col min="9238" max="9238" width="21.85546875" style="164" customWidth="1"/>
    <col min="9239" max="9239" width="22.85546875" style="164" customWidth="1"/>
    <col min="9240" max="9240" width="24.7109375" style="164" customWidth="1"/>
    <col min="9241" max="9241" width="31.5703125" style="164" customWidth="1"/>
    <col min="9242" max="9242" width="27.140625" style="164" customWidth="1"/>
    <col min="9243" max="9243" width="19.28515625" style="164" customWidth="1"/>
    <col min="9244" max="9472" width="11.42578125" style="164"/>
    <col min="9473" max="9473" width="0" style="164" hidden="1" customWidth="1"/>
    <col min="9474" max="9474" width="21.85546875" style="164" customWidth="1"/>
    <col min="9475" max="9475" width="36.85546875" style="164" customWidth="1"/>
    <col min="9476" max="9476" width="32.85546875" style="164" customWidth="1"/>
    <col min="9477" max="9477" width="32.28515625" style="164" customWidth="1"/>
    <col min="9478" max="9478" width="3.7109375" style="164" customWidth="1"/>
    <col min="9479" max="9479" width="13.7109375" style="164" customWidth="1"/>
    <col min="9480" max="9480" width="5.5703125" style="164" customWidth="1"/>
    <col min="9481" max="9481" width="14.140625" style="164" customWidth="1"/>
    <col min="9482" max="9482" width="5.5703125" style="164" customWidth="1"/>
    <col min="9483" max="9483" width="13.7109375" style="164" customWidth="1"/>
    <col min="9484" max="9484" width="66.7109375" style="164" customWidth="1"/>
    <col min="9485" max="9485" width="15.42578125" style="164" customWidth="1"/>
    <col min="9486" max="9486" width="12.5703125" style="164" customWidth="1"/>
    <col min="9487" max="9487" width="12.28515625" style="164" customWidth="1"/>
    <col min="9488" max="9488" width="13" style="164" customWidth="1"/>
    <col min="9489" max="9489" width="11" style="164" customWidth="1"/>
    <col min="9490" max="9490" width="13.28515625" style="164" customWidth="1"/>
    <col min="9491" max="9491" width="7.7109375" style="164" customWidth="1"/>
    <col min="9492" max="9492" width="14.140625" style="164" customWidth="1"/>
    <col min="9493" max="9493" width="35.7109375" style="164" customWidth="1"/>
    <col min="9494" max="9494" width="21.85546875" style="164" customWidth="1"/>
    <col min="9495" max="9495" width="22.85546875" style="164" customWidth="1"/>
    <col min="9496" max="9496" width="24.7109375" style="164" customWidth="1"/>
    <col min="9497" max="9497" width="31.5703125" style="164" customWidth="1"/>
    <col min="9498" max="9498" width="27.140625" style="164" customWidth="1"/>
    <col min="9499" max="9499" width="19.28515625" style="164" customWidth="1"/>
    <col min="9500" max="9728" width="11.42578125" style="164"/>
    <col min="9729" max="9729" width="0" style="164" hidden="1" customWidth="1"/>
    <col min="9730" max="9730" width="21.85546875" style="164" customWidth="1"/>
    <col min="9731" max="9731" width="36.85546875" style="164" customWidth="1"/>
    <col min="9732" max="9732" width="32.85546875" style="164" customWidth="1"/>
    <col min="9733" max="9733" width="32.28515625" style="164" customWidth="1"/>
    <col min="9734" max="9734" width="3.7109375" style="164" customWidth="1"/>
    <col min="9735" max="9735" width="13.7109375" style="164" customWidth="1"/>
    <col min="9736" max="9736" width="5.5703125" style="164" customWidth="1"/>
    <col min="9737" max="9737" width="14.140625" style="164" customWidth="1"/>
    <col min="9738" max="9738" width="5.5703125" style="164" customWidth="1"/>
    <col min="9739" max="9739" width="13.7109375" style="164" customWidth="1"/>
    <col min="9740" max="9740" width="66.7109375" style="164" customWidth="1"/>
    <col min="9741" max="9741" width="15.42578125" style="164" customWidth="1"/>
    <col min="9742" max="9742" width="12.5703125" style="164" customWidth="1"/>
    <col min="9743" max="9743" width="12.28515625" style="164" customWidth="1"/>
    <col min="9744" max="9744" width="13" style="164" customWidth="1"/>
    <col min="9745" max="9745" width="11" style="164" customWidth="1"/>
    <col min="9746" max="9746" width="13.28515625" style="164" customWidth="1"/>
    <col min="9747" max="9747" width="7.7109375" style="164" customWidth="1"/>
    <col min="9748" max="9748" width="14.140625" style="164" customWidth="1"/>
    <col min="9749" max="9749" width="35.7109375" style="164" customWidth="1"/>
    <col min="9750" max="9750" width="21.85546875" style="164" customWidth="1"/>
    <col min="9751" max="9751" width="22.85546875" style="164" customWidth="1"/>
    <col min="9752" max="9752" width="24.7109375" style="164" customWidth="1"/>
    <col min="9753" max="9753" width="31.5703125" style="164" customWidth="1"/>
    <col min="9754" max="9754" width="27.140625" style="164" customWidth="1"/>
    <col min="9755" max="9755" width="19.28515625" style="164" customWidth="1"/>
    <col min="9756" max="9984" width="11.42578125" style="164"/>
    <col min="9985" max="9985" width="0" style="164" hidden="1" customWidth="1"/>
    <col min="9986" max="9986" width="21.85546875" style="164" customWidth="1"/>
    <col min="9987" max="9987" width="36.85546875" style="164" customWidth="1"/>
    <col min="9988" max="9988" width="32.85546875" style="164" customWidth="1"/>
    <col min="9989" max="9989" width="32.28515625" style="164" customWidth="1"/>
    <col min="9990" max="9990" width="3.7109375" style="164" customWidth="1"/>
    <col min="9991" max="9991" width="13.7109375" style="164" customWidth="1"/>
    <col min="9992" max="9992" width="5.5703125" style="164" customWidth="1"/>
    <col min="9993" max="9993" width="14.140625" style="164" customWidth="1"/>
    <col min="9994" max="9994" width="5.5703125" style="164" customWidth="1"/>
    <col min="9995" max="9995" width="13.7109375" style="164" customWidth="1"/>
    <col min="9996" max="9996" width="66.7109375" style="164" customWidth="1"/>
    <col min="9997" max="9997" width="15.42578125" style="164" customWidth="1"/>
    <col min="9998" max="9998" width="12.5703125" style="164" customWidth="1"/>
    <col min="9999" max="9999" width="12.28515625" style="164" customWidth="1"/>
    <col min="10000" max="10000" width="13" style="164" customWidth="1"/>
    <col min="10001" max="10001" width="11" style="164" customWidth="1"/>
    <col min="10002" max="10002" width="13.28515625" style="164" customWidth="1"/>
    <col min="10003" max="10003" width="7.7109375" style="164" customWidth="1"/>
    <col min="10004" max="10004" width="14.140625" style="164" customWidth="1"/>
    <col min="10005" max="10005" width="35.7109375" style="164" customWidth="1"/>
    <col min="10006" max="10006" width="21.85546875" style="164" customWidth="1"/>
    <col min="10007" max="10007" width="22.85546875" style="164" customWidth="1"/>
    <col min="10008" max="10008" width="24.7109375" style="164" customWidth="1"/>
    <col min="10009" max="10009" width="31.5703125" style="164" customWidth="1"/>
    <col min="10010" max="10010" width="27.140625" style="164" customWidth="1"/>
    <col min="10011" max="10011" width="19.28515625" style="164" customWidth="1"/>
    <col min="10012" max="10240" width="11.42578125" style="164"/>
    <col min="10241" max="10241" width="0" style="164" hidden="1" customWidth="1"/>
    <col min="10242" max="10242" width="21.85546875" style="164" customWidth="1"/>
    <col min="10243" max="10243" width="36.85546875" style="164" customWidth="1"/>
    <col min="10244" max="10244" width="32.85546875" style="164" customWidth="1"/>
    <col min="10245" max="10245" width="32.28515625" style="164" customWidth="1"/>
    <col min="10246" max="10246" width="3.7109375" style="164" customWidth="1"/>
    <col min="10247" max="10247" width="13.7109375" style="164" customWidth="1"/>
    <col min="10248" max="10248" width="5.5703125" style="164" customWidth="1"/>
    <col min="10249" max="10249" width="14.140625" style="164" customWidth="1"/>
    <col min="10250" max="10250" width="5.5703125" style="164" customWidth="1"/>
    <col min="10251" max="10251" width="13.7109375" style="164" customWidth="1"/>
    <col min="10252" max="10252" width="66.7109375" style="164" customWidth="1"/>
    <col min="10253" max="10253" width="15.42578125" style="164" customWidth="1"/>
    <col min="10254" max="10254" width="12.5703125" style="164" customWidth="1"/>
    <col min="10255" max="10255" width="12.28515625" style="164" customWidth="1"/>
    <col min="10256" max="10256" width="13" style="164" customWidth="1"/>
    <col min="10257" max="10257" width="11" style="164" customWidth="1"/>
    <col min="10258" max="10258" width="13.28515625" style="164" customWidth="1"/>
    <col min="10259" max="10259" width="7.7109375" style="164" customWidth="1"/>
    <col min="10260" max="10260" width="14.140625" style="164" customWidth="1"/>
    <col min="10261" max="10261" width="35.7109375" style="164" customWidth="1"/>
    <col min="10262" max="10262" width="21.85546875" style="164" customWidth="1"/>
    <col min="10263" max="10263" width="22.85546875" style="164" customWidth="1"/>
    <col min="10264" max="10264" width="24.7109375" style="164" customWidth="1"/>
    <col min="10265" max="10265" width="31.5703125" style="164" customWidth="1"/>
    <col min="10266" max="10266" width="27.140625" style="164" customWidth="1"/>
    <col min="10267" max="10267" width="19.28515625" style="164" customWidth="1"/>
    <col min="10268" max="10496" width="11.42578125" style="164"/>
    <col min="10497" max="10497" width="0" style="164" hidden="1" customWidth="1"/>
    <col min="10498" max="10498" width="21.85546875" style="164" customWidth="1"/>
    <col min="10499" max="10499" width="36.85546875" style="164" customWidth="1"/>
    <col min="10500" max="10500" width="32.85546875" style="164" customWidth="1"/>
    <col min="10501" max="10501" width="32.28515625" style="164" customWidth="1"/>
    <col min="10502" max="10502" width="3.7109375" style="164" customWidth="1"/>
    <col min="10503" max="10503" width="13.7109375" style="164" customWidth="1"/>
    <col min="10504" max="10504" width="5.5703125" style="164" customWidth="1"/>
    <col min="10505" max="10505" width="14.140625" style="164" customWidth="1"/>
    <col min="10506" max="10506" width="5.5703125" style="164" customWidth="1"/>
    <col min="10507" max="10507" width="13.7109375" style="164" customWidth="1"/>
    <col min="10508" max="10508" width="66.7109375" style="164" customWidth="1"/>
    <col min="10509" max="10509" width="15.42578125" style="164" customWidth="1"/>
    <col min="10510" max="10510" width="12.5703125" style="164" customWidth="1"/>
    <col min="10511" max="10511" width="12.28515625" style="164" customWidth="1"/>
    <col min="10512" max="10512" width="13" style="164" customWidth="1"/>
    <col min="10513" max="10513" width="11" style="164" customWidth="1"/>
    <col min="10514" max="10514" width="13.28515625" style="164" customWidth="1"/>
    <col min="10515" max="10515" width="7.7109375" style="164" customWidth="1"/>
    <col min="10516" max="10516" width="14.140625" style="164" customWidth="1"/>
    <col min="10517" max="10517" width="35.7109375" style="164" customWidth="1"/>
    <col min="10518" max="10518" width="21.85546875" style="164" customWidth="1"/>
    <col min="10519" max="10519" width="22.85546875" style="164" customWidth="1"/>
    <col min="10520" max="10520" width="24.7109375" style="164" customWidth="1"/>
    <col min="10521" max="10521" width="31.5703125" style="164" customWidth="1"/>
    <col min="10522" max="10522" width="27.140625" style="164" customWidth="1"/>
    <col min="10523" max="10523" width="19.28515625" style="164" customWidth="1"/>
    <col min="10524" max="10752" width="11.42578125" style="164"/>
    <col min="10753" max="10753" width="0" style="164" hidden="1" customWidth="1"/>
    <col min="10754" max="10754" width="21.85546875" style="164" customWidth="1"/>
    <col min="10755" max="10755" width="36.85546875" style="164" customWidth="1"/>
    <col min="10756" max="10756" width="32.85546875" style="164" customWidth="1"/>
    <col min="10757" max="10757" width="32.28515625" style="164" customWidth="1"/>
    <col min="10758" max="10758" width="3.7109375" style="164" customWidth="1"/>
    <col min="10759" max="10759" width="13.7109375" style="164" customWidth="1"/>
    <col min="10760" max="10760" width="5.5703125" style="164" customWidth="1"/>
    <col min="10761" max="10761" width="14.140625" style="164" customWidth="1"/>
    <col min="10762" max="10762" width="5.5703125" style="164" customWidth="1"/>
    <col min="10763" max="10763" width="13.7109375" style="164" customWidth="1"/>
    <col min="10764" max="10764" width="66.7109375" style="164" customWidth="1"/>
    <col min="10765" max="10765" width="15.42578125" style="164" customWidth="1"/>
    <col min="10766" max="10766" width="12.5703125" style="164" customWidth="1"/>
    <col min="10767" max="10767" width="12.28515625" style="164" customWidth="1"/>
    <col min="10768" max="10768" width="13" style="164" customWidth="1"/>
    <col min="10769" max="10769" width="11" style="164" customWidth="1"/>
    <col min="10770" max="10770" width="13.28515625" style="164" customWidth="1"/>
    <col min="10771" max="10771" width="7.7109375" style="164" customWidth="1"/>
    <col min="10772" max="10772" width="14.140625" style="164" customWidth="1"/>
    <col min="10773" max="10773" width="35.7109375" style="164" customWidth="1"/>
    <col min="10774" max="10774" width="21.85546875" style="164" customWidth="1"/>
    <col min="10775" max="10775" width="22.85546875" style="164" customWidth="1"/>
    <col min="10776" max="10776" width="24.7109375" style="164" customWidth="1"/>
    <col min="10777" max="10777" width="31.5703125" style="164" customWidth="1"/>
    <col min="10778" max="10778" width="27.140625" style="164" customWidth="1"/>
    <col min="10779" max="10779" width="19.28515625" style="164" customWidth="1"/>
    <col min="10780" max="11008" width="11.42578125" style="164"/>
    <col min="11009" max="11009" width="0" style="164" hidden="1" customWidth="1"/>
    <col min="11010" max="11010" width="21.85546875" style="164" customWidth="1"/>
    <col min="11011" max="11011" width="36.85546875" style="164" customWidth="1"/>
    <col min="11012" max="11012" width="32.85546875" style="164" customWidth="1"/>
    <col min="11013" max="11013" width="32.28515625" style="164" customWidth="1"/>
    <col min="11014" max="11014" width="3.7109375" style="164" customWidth="1"/>
    <col min="11015" max="11015" width="13.7109375" style="164" customWidth="1"/>
    <col min="11016" max="11016" width="5.5703125" style="164" customWidth="1"/>
    <col min="11017" max="11017" width="14.140625" style="164" customWidth="1"/>
    <col min="11018" max="11018" width="5.5703125" style="164" customWidth="1"/>
    <col min="11019" max="11019" width="13.7109375" style="164" customWidth="1"/>
    <col min="11020" max="11020" width="66.7109375" style="164" customWidth="1"/>
    <col min="11021" max="11021" width="15.42578125" style="164" customWidth="1"/>
    <col min="11022" max="11022" width="12.5703125" style="164" customWidth="1"/>
    <col min="11023" max="11023" width="12.28515625" style="164" customWidth="1"/>
    <col min="11024" max="11024" width="13" style="164" customWidth="1"/>
    <col min="11025" max="11025" width="11" style="164" customWidth="1"/>
    <col min="11026" max="11026" width="13.28515625" style="164" customWidth="1"/>
    <col min="11027" max="11027" width="7.7109375" style="164" customWidth="1"/>
    <col min="11028" max="11028" width="14.140625" style="164" customWidth="1"/>
    <col min="11029" max="11029" width="35.7109375" style="164" customWidth="1"/>
    <col min="11030" max="11030" width="21.85546875" style="164" customWidth="1"/>
    <col min="11031" max="11031" width="22.85546875" style="164" customWidth="1"/>
    <col min="11032" max="11032" width="24.7109375" style="164" customWidth="1"/>
    <col min="11033" max="11033" width="31.5703125" style="164" customWidth="1"/>
    <col min="11034" max="11034" width="27.140625" style="164" customWidth="1"/>
    <col min="11035" max="11035" width="19.28515625" style="164" customWidth="1"/>
    <col min="11036" max="11264" width="11.42578125" style="164"/>
    <col min="11265" max="11265" width="0" style="164" hidden="1" customWidth="1"/>
    <col min="11266" max="11266" width="21.85546875" style="164" customWidth="1"/>
    <col min="11267" max="11267" width="36.85546875" style="164" customWidth="1"/>
    <col min="11268" max="11268" width="32.85546875" style="164" customWidth="1"/>
    <col min="11269" max="11269" width="32.28515625" style="164" customWidth="1"/>
    <col min="11270" max="11270" width="3.7109375" style="164" customWidth="1"/>
    <col min="11271" max="11271" width="13.7109375" style="164" customWidth="1"/>
    <col min="11272" max="11272" width="5.5703125" style="164" customWidth="1"/>
    <col min="11273" max="11273" width="14.140625" style="164" customWidth="1"/>
    <col min="11274" max="11274" width="5.5703125" style="164" customWidth="1"/>
    <col min="11275" max="11275" width="13.7109375" style="164" customWidth="1"/>
    <col min="11276" max="11276" width="66.7109375" style="164" customWidth="1"/>
    <col min="11277" max="11277" width="15.42578125" style="164" customWidth="1"/>
    <col min="11278" max="11278" width="12.5703125" style="164" customWidth="1"/>
    <col min="11279" max="11279" width="12.28515625" style="164" customWidth="1"/>
    <col min="11280" max="11280" width="13" style="164" customWidth="1"/>
    <col min="11281" max="11281" width="11" style="164" customWidth="1"/>
    <col min="11282" max="11282" width="13.28515625" style="164" customWidth="1"/>
    <col min="11283" max="11283" width="7.7109375" style="164" customWidth="1"/>
    <col min="11284" max="11284" width="14.140625" style="164" customWidth="1"/>
    <col min="11285" max="11285" width="35.7109375" style="164" customWidth="1"/>
    <col min="11286" max="11286" width="21.85546875" style="164" customWidth="1"/>
    <col min="11287" max="11287" width="22.85546875" style="164" customWidth="1"/>
    <col min="11288" max="11288" width="24.7109375" style="164" customWidth="1"/>
    <col min="11289" max="11289" width="31.5703125" style="164" customWidth="1"/>
    <col min="11290" max="11290" width="27.140625" style="164" customWidth="1"/>
    <col min="11291" max="11291" width="19.28515625" style="164" customWidth="1"/>
    <col min="11292" max="11520" width="11.42578125" style="164"/>
    <col min="11521" max="11521" width="0" style="164" hidden="1" customWidth="1"/>
    <col min="11522" max="11522" width="21.85546875" style="164" customWidth="1"/>
    <col min="11523" max="11523" width="36.85546875" style="164" customWidth="1"/>
    <col min="11524" max="11524" width="32.85546875" style="164" customWidth="1"/>
    <col min="11525" max="11525" width="32.28515625" style="164" customWidth="1"/>
    <col min="11526" max="11526" width="3.7109375" style="164" customWidth="1"/>
    <col min="11527" max="11527" width="13.7109375" style="164" customWidth="1"/>
    <col min="11528" max="11528" width="5.5703125" style="164" customWidth="1"/>
    <col min="11529" max="11529" width="14.140625" style="164" customWidth="1"/>
    <col min="11530" max="11530" width="5.5703125" style="164" customWidth="1"/>
    <col min="11531" max="11531" width="13.7109375" style="164" customWidth="1"/>
    <col min="11532" max="11532" width="66.7109375" style="164" customWidth="1"/>
    <col min="11533" max="11533" width="15.42578125" style="164" customWidth="1"/>
    <col min="11534" max="11534" width="12.5703125" style="164" customWidth="1"/>
    <col min="11535" max="11535" width="12.28515625" style="164" customWidth="1"/>
    <col min="11536" max="11536" width="13" style="164" customWidth="1"/>
    <col min="11537" max="11537" width="11" style="164" customWidth="1"/>
    <col min="11538" max="11538" width="13.28515625" style="164" customWidth="1"/>
    <col min="11539" max="11539" width="7.7109375" style="164" customWidth="1"/>
    <col min="11540" max="11540" width="14.140625" style="164" customWidth="1"/>
    <col min="11541" max="11541" width="35.7109375" style="164" customWidth="1"/>
    <col min="11542" max="11542" width="21.85546875" style="164" customWidth="1"/>
    <col min="11543" max="11543" width="22.85546875" style="164" customWidth="1"/>
    <col min="11544" max="11544" width="24.7109375" style="164" customWidth="1"/>
    <col min="11545" max="11545" width="31.5703125" style="164" customWidth="1"/>
    <col min="11546" max="11546" width="27.140625" style="164" customWidth="1"/>
    <col min="11547" max="11547" width="19.28515625" style="164" customWidth="1"/>
    <col min="11548" max="11776" width="11.42578125" style="164"/>
    <col min="11777" max="11777" width="0" style="164" hidden="1" customWidth="1"/>
    <col min="11778" max="11778" width="21.85546875" style="164" customWidth="1"/>
    <col min="11779" max="11779" width="36.85546875" style="164" customWidth="1"/>
    <col min="11780" max="11780" width="32.85546875" style="164" customWidth="1"/>
    <col min="11781" max="11781" width="32.28515625" style="164" customWidth="1"/>
    <col min="11782" max="11782" width="3.7109375" style="164" customWidth="1"/>
    <col min="11783" max="11783" width="13.7109375" style="164" customWidth="1"/>
    <col min="11784" max="11784" width="5.5703125" style="164" customWidth="1"/>
    <col min="11785" max="11785" width="14.140625" style="164" customWidth="1"/>
    <col min="11786" max="11786" width="5.5703125" style="164" customWidth="1"/>
    <col min="11787" max="11787" width="13.7109375" style="164" customWidth="1"/>
    <col min="11788" max="11788" width="66.7109375" style="164" customWidth="1"/>
    <col min="11789" max="11789" width="15.42578125" style="164" customWidth="1"/>
    <col min="11790" max="11790" width="12.5703125" style="164" customWidth="1"/>
    <col min="11791" max="11791" width="12.28515625" style="164" customWidth="1"/>
    <col min="11792" max="11792" width="13" style="164" customWidth="1"/>
    <col min="11793" max="11793" width="11" style="164" customWidth="1"/>
    <col min="11794" max="11794" width="13.28515625" style="164" customWidth="1"/>
    <col min="11795" max="11795" width="7.7109375" style="164" customWidth="1"/>
    <col min="11796" max="11796" width="14.140625" style="164" customWidth="1"/>
    <col min="11797" max="11797" width="35.7109375" style="164" customWidth="1"/>
    <col min="11798" max="11798" width="21.85546875" style="164" customWidth="1"/>
    <col min="11799" max="11799" width="22.85546875" style="164" customWidth="1"/>
    <col min="11800" max="11800" width="24.7109375" style="164" customWidth="1"/>
    <col min="11801" max="11801" width="31.5703125" style="164" customWidth="1"/>
    <col min="11802" max="11802" width="27.140625" style="164" customWidth="1"/>
    <col min="11803" max="11803" width="19.28515625" style="164" customWidth="1"/>
    <col min="11804" max="12032" width="11.42578125" style="164"/>
    <col min="12033" max="12033" width="0" style="164" hidden="1" customWidth="1"/>
    <col min="12034" max="12034" width="21.85546875" style="164" customWidth="1"/>
    <col min="12035" max="12035" width="36.85546875" style="164" customWidth="1"/>
    <col min="12036" max="12036" width="32.85546875" style="164" customWidth="1"/>
    <col min="12037" max="12037" width="32.28515625" style="164" customWidth="1"/>
    <col min="12038" max="12038" width="3.7109375" style="164" customWidth="1"/>
    <col min="12039" max="12039" width="13.7109375" style="164" customWidth="1"/>
    <col min="12040" max="12040" width="5.5703125" style="164" customWidth="1"/>
    <col min="12041" max="12041" width="14.140625" style="164" customWidth="1"/>
    <col min="12042" max="12042" width="5.5703125" style="164" customWidth="1"/>
    <col min="12043" max="12043" width="13.7109375" style="164" customWidth="1"/>
    <col min="12044" max="12044" width="66.7109375" style="164" customWidth="1"/>
    <col min="12045" max="12045" width="15.42578125" style="164" customWidth="1"/>
    <col min="12046" max="12046" width="12.5703125" style="164" customWidth="1"/>
    <col min="12047" max="12047" width="12.28515625" style="164" customWidth="1"/>
    <col min="12048" max="12048" width="13" style="164" customWidth="1"/>
    <col min="12049" max="12049" width="11" style="164" customWidth="1"/>
    <col min="12050" max="12050" width="13.28515625" style="164" customWidth="1"/>
    <col min="12051" max="12051" width="7.7109375" style="164" customWidth="1"/>
    <col min="12052" max="12052" width="14.140625" style="164" customWidth="1"/>
    <col min="12053" max="12053" width="35.7109375" style="164" customWidth="1"/>
    <col min="12054" max="12054" width="21.85546875" style="164" customWidth="1"/>
    <col min="12055" max="12055" width="22.85546875" style="164" customWidth="1"/>
    <col min="12056" max="12056" width="24.7109375" style="164" customWidth="1"/>
    <col min="12057" max="12057" width="31.5703125" style="164" customWidth="1"/>
    <col min="12058" max="12058" width="27.140625" style="164" customWidth="1"/>
    <col min="12059" max="12059" width="19.28515625" style="164" customWidth="1"/>
    <col min="12060" max="12288" width="11.42578125" style="164"/>
    <col min="12289" max="12289" width="0" style="164" hidden="1" customWidth="1"/>
    <col min="12290" max="12290" width="21.85546875" style="164" customWidth="1"/>
    <col min="12291" max="12291" width="36.85546875" style="164" customWidth="1"/>
    <col min="12292" max="12292" width="32.85546875" style="164" customWidth="1"/>
    <col min="12293" max="12293" width="32.28515625" style="164" customWidth="1"/>
    <col min="12294" max="12294" width="3.7109375" style="164" customWidth="1"/>
    <col min="12295" max="12295" width="13.7109375" style="164" customWidth="1"/>
    <col min="12296" max="12296" width="5.5703125" style="164" customWidth="1"/>
    <col min="12297" max="12297" width="14.140625" style="164" customWidth="1"/>
    <col min="12298" max="12298" width="5.5703125" style="164" customWidth="1"/>
    <col min="12299" max="12299" width="13.7109375" style="164" customWidth="1"/>
    <col min="12300" max="12300" width="66.7109375" style="164" customWidth="1"/>
    <col min="12301" max="12301" width="15.42578125" style="164" customWidth="1"/>
    <col min="12302" max="12302" width="12.5703125" style="164" customWidth="1"/>
    <col min="12303" max="12303" width="12.28515625" style="164" customWidth="1"/>
    <col min="12304" max="12304" width="13" style="164" customWidth="1"/>
    <col min="12305" max="12305" width="11" style="164" customWidth="1"/>
    <col min="12306" max="12306" width="13.28515625" style="164" customWidth="1"/>
    <col min="12307" max="12307" width="7.7109375" style="164" customWidth="1"/>
    <col min="12308" max="12308" width="14.140625" style="164" customWidth="1"/>
    <col min="12309" max="12309" width="35.7109375" style="164" customWidth="1"/>
    <col min="12310" max="12310" width="21.85546875" style="164" customWidth="1"/>
    <col min="12311" max="12311" width="22.85546875" style="164" customWidth="1"/>
    <col min="12312" max="12312" width="24.7109375" style="164" customWidth="1"/>
    <col min="12313" max="12313" width="31.5703125" style="164" customWidth="1"/>
    <col min="12314" max="12314" width="27.140625" style="164" customWidth="1"/>
    <col min="12315" max="12315" width="19.28515625" style="164" customWidth="1"/>
    <col min="12316" max="12544" width="11.42578125" style="164"/>
    <col min="12545" max="12545" width="0" style="164" hidden="1" customWidth="1"/>
    <col min="12546" max="12546" width="21.85546875" style="164" customWidth="1"/>
    <col min="12547" max="12547" width="36.85546875" style="164" customWidth="1"/>
    <col min="12548" max="12548" width="32.85546875" style="164" customWidth="1"/>
    <col min="12549" max="12549" width="32.28515625" style="164" customWidth="1"/>
    <col min="12550" max="12550" width="3.7109375" style="164" customWidth="1"/>
    <col min="12551" max="12551" width="13.7109375" style="164" customWidth="1"/>
    <col min="12552" max="12552" width="5.5703125" style="164" customWidth="1"/>
    <col min="12553" max="12553" width="14.140625" style="164" customWidth="1"/>
    <col min="12554" max="12554" width="5.5703125" style="164" customWidth="1"/>
    <col min="12555" max="12555" width="13.7109375" style="164" customWidth="1"/>
    <col min="12556" max="12556" width="66.7109375" style="164" customWidth="1"/>
    <col min="12557" max="12557" width="15.42578125" style="164" customWidth="1"/>
    <col min="12558" max="12558" width="12.5703125" style="164" customWidth="1"/>
    <col min="12559" max="12559" width="12.28515625" style="164" customWidth="1"/>
    <col min="12560" max="12560" width="13" style="164" customWidth="1"/>
    <col min="12561" max="12561" width="11" style="164" customWidth="1"/>
    <col min="12562" max="12562" width="13.28515625" style="164" customWidth="1"/>
    <col min="12563" max="12563" width="7.7109375" style="164" customWidth="1"/>
    <col min="12564" max="12564" width="14.140625" style="164" customWidth="1"/>
    <col min="12565" max="12565" width="35.7109375" style="164" customWidth="1"/>
    <col min="12566" max="12566" width="21.85546875" style="164" customWidth="1"/>
    <col min="12567" max="12567" width="22.85546875" style="164" customWidth="1"/>
    <col min="12568" max="12568" width="24.7109375" style="164" customWidth="1"/>
    <col min="12569" max="12569" width="31.5703125" style="164" customWidth="1"/>
    <col min="12570" max="12570" width="27.140625" style="164" customWidth="1"/>
    <col min="12571" max="12571" width="19.28515625" style="164" customWidth="1"/>
    <col min="12572" max="12800" width="11.42578125" style="164"/>
    <col min="12801" max="12801" width="0" style="164" hidden="1" customWidth="1"/>
    <col min="12802" max="12802" width="21.85546875" style="164" customWidth="1"/>
    <col min="12803" max="12803" width="36.85546875" style="164" customWidth="1"/>
    <col min="12804" max="12804" width="32.85546875" style="164" customWidth="1"/>
    <col min="12805" max="12805" width="32.28515625" style="164" customWidth="1"/>
    <col min="12806" max="12806" width="3.7109375" style="164" customWidth="1"/>
    <col min="12807" max="12807" width="13.7109375" style="164" customWidth="1"/>
    <col min="12808" max="12808" width="5.5703125" style="164" customWidth="1"/>
    <col min="12809" max="12809" width="14.140625" style="164" customWidth="1"/>
    <col min="12810" max="12810" width="5.5703125" style="164" customWidth="1"/>
    <col min="12811" max="12811" width="13.7109375" style="164" customWidth="1"/>
    <col min="12812" max="12812" width="66.7109375" style="164" customWidth="1"/>
    <col min="12813" max="12813" width="15.42578125" style="164" customWidth="1"/>
    <col min="12814" max="12814" width="12.5703125" style="164" customWidth="1"/>
    <col min="12815" max="12815" width="12.28515625" style="164" customWidth="1"/>
    <col min="12816" max="12816" width="13" style="164" customWidth="1"/>
    <col min="12817" max="12817" width="11" style="164" customWidth="1"/>
    <col min="12818" max="12818" width="13.28515625" style="164" customWidth="1"/>
    <col min="12819" max="12819" width="7.7109375" style="164" customWidth="1"/>
    <col min="12820" max="12820" width="14.140625" style="164" customWidth="1"/>
    <col min="12821" max="12821" width="35.7109375" style="164" customWidth="1"/>
    <col min="12822" max="12822" width="21.85546875" style="164" customWidth="1"/>
    <col min="12823" max="12823" width="22.85546875" style="164" customWidth="1"/>
    <col min="12824" max="12824" width="24.7109375" style="164" customWidth="1"/>
    <col min="12825" max="12825" width="31.5703125" style="164" customWidth="1"/>
    <col min="12826" max="12826" width="27.140625" style="164" customWidth="1"/>
    <col min="12827" max="12827" width="19.28515625" style="164" customWidth="1"/>
    <col min="12828" max="13056" width="11.42578125" style="164"/>
    <col min="13057" max="13057" width="0" style="164" hidden="1" customWidth="1"/>
    <col min="13058" max="13058" width="21.85546875" style="164" customWidth="1"/>
    <col min="13059" max="13059" width="36.85546875" style="164" customWidth="1"/>
    <col min="13060" max="13060" width="32.85546875" style="164" customWidth="1"/>
    <col min="13061" max="13061" width="32.28515625" style="164" customWidth="1"/>
    <col min="13062" max="13062" width="3.7109375" style="164" customWidth="1"/>
    <col min="13063" max="13063" width="13.7109375" style="164" customWidth="1"/>
    <col min="13064" max="13064" width="5.5703125" style="164" customWidth="1"/>
    <col min="13065" max="13065" width="14.140625" style="164" customWidth="1"/>
    <col min="13066" max="13066" width="5.5703125" style="164" customWidth="1"/>
    <col min="13067" max="13067" width="13.7109375" style="164" customWidth="1"/>
    <col min="13068" max="13068" width="66.7109375" style="164" customWidth="1"/>
    <col min="13069" max="13069" width="15.42578125" style="164" customWidth="1"/>
    <col min="13070" max="13070" width="12.5703125" style="164" customWidth="1"/>
    <col min="13071" max="13071" width="12.28515625" style="164" customWidth="1"/>
    <col min="13072" max="13072" width="13" style="164" customWidth="1"/>
    <col min="13073" max="13073" width="11" style="164" customWidth="1"/>
    <col min="13074" max="13074" width="13.28515625" style="164" customWidth="1"/>
    <col min="13075" max="13075" width="7.7109375" style="164" customWidth="1"/>
    <col min="13076" max="13076" width="14.140625" style="164" customWidth="1"/>
    <col min="13077" max="13077" width="35.7109375" style="164" customWidth="1"/>
    <col min="13078" max="13078" width="21.85546875" style="164" customWidth="1"/>
    <col min="13079" max="13079" width="22.85546875" style="164" customWidth="1"/>
    <col min="13080" max="13080" width="24.7109375" style="164" customWidth="1"/>
    <col min="13081" max="13081" width="31.5703125" style="164" customWidth="1"/>
    <col min="13082" max="13082" width="27.140625" style="164" customWidth="1"/>
    <col min="13083" max="13083" width="19.28515625" style="164" customWidth="1"/>
    <col min="13084" max="13312" width="11.42578125" style="164"/>
    <col min="13313" max="13313" width="0" style="164" hidden="1" customWidth="1"/>
    <col min="13314" max="13314" width="21.85546875" style="164" customWidth="1"/>
    <col min="13315" max="13315" width="36.85546875" style="164" customWidth="1"/>
    <col min="13316" max="13316" width="32.85546875" style="164" customWidth="1"/>
    <col min="13317" max="13317" width="32.28515625" style="164" customWidth="1"/>
    <col min="13318" max="13318" width="3.7109375" style="164" customWidth="1"/>
    <col min="13319" max="13319" width="13.7109375" style="164" customWidth="1"/>
    <col min="13320" max="13320" width="5.5703125" style="164" customWidth="1"/>
    <col min="13321" max="13321" width="14.140625" style="164" customWidth="1"/>
    <col min="13322" max="13322" width="5.5703125" style="164" customWidth="1"/>
    <col min="13323" max="13323" width="13.7109375" style="164" customWidth="1"/>
    <col min="13324" max="13324" width="66.7109375" style="164" customWidth="1"/>
    <col min="13325" max="13325" width="15.42578125" style="164" customWidth="1"/>
    <col min="13326" max="13326" width="12.5703125" style="164" customWidth="1"/>
    <col min="13327" max="13327" width="12.28515625" style="164" customWidth="1"/>
    <col min="13328" max="13328" width="13" style="164" customWidth="1"/>
    <col min="13329" max="13329" width="11" style="164" customWidth="1"/>
    <col min="13330" max="13330" width="13.28515625" style="164" customWidth="1"/>
    <col min="13331" max="13331" width="7.7109375" style="164" customWidth="1"/>
    <col min="13332" max="13332" width="14.140625" style="164" customWidth="1"/>
    <col min="13333" max="13333" width="35.7109375" style="164" customWidth="1"/>
    <col min="13334" max="13334" width="21.85546875" style="164" customWidth="1"/>
    <col min="13335" max="13335" width="22.85546875" style="164" customWidth="1"/>
    <col min="13336" max="13336" width="24.7109375" style="164" customWidth="1"/>
    <col min="13337" max="13337" width="31.5703125" style="164" customWidth="1"/>
    <col min="13338" max="13338" width="27.140625" style="164" customWidth="1"/>
    <col min="13339" max="13339" width="19.28515625" style="164" customWidth="1"/>
    <col min="13340" max="13568" width="11.42578125" style="164"/>
    <col min="13569" max="13569" width="0" style="164" hidden="1" customWidth="1"/>
    <col min="13570" max="13570" width="21.85546875" style="164" customWidth="1"/>
    <col min="13571" max="13571" width="36.85546875" style="164" customWidth="1"/>
    <col min="13572" max="13572" width="32.85546875" style="164" customWidth="1"/>
    <col min="13573" max="13573" width="32.28515625" style="164" customWidth="1"/>
    <col min="13574" max="13574" width="3.7109375" style="164" customWidth="1"/>
    <col min="13575" max="13575" width="13.7109375" style="164" customWidth="1"/>
    <col min="13576" max="13576" width="5.5703125" style="164" customWidth="1"/>
    <col min="13577" max="13577" width="14.140625" style="164" customWidth="1"/>
    <col min="13578" max="13578" width="5.5703125" style="164" customWidth="1"/>
    <col min="13579" max="13579" width="13.7109375" style="164" customWidth="1"/>
    <col min="13580" max="13580" width="66.7109375" style="164" customWidth="1"/>
    <col min="13581" max="13581" width="15.42578125" style="164" customWidth="1"/>
    <col min="13582" max="13582" width="12.5703125" style="164" customWidth="1"/>
    <col min="13583" max="13583" width="12.28515625" style="164" customWidth="1"/>
    <col min="13584" max="13584" width="13" style="164" customWidth="1"/>
    <col min="13585" max="13585" width="11" style="164" customWidth="1"/>
    <col min="13586" max="13586" width="13.28515625" style="164" customWidth="1"/>
    <col min="13587" max="13587" width="7.7109375" style="164" customWidth="1"/>
    <col min="13588" max="13588" width="14.140625" style="164" customWidth="1"/>
    <col min="13589" max="13589" width="35.7109375" style="164" customWidth="1"/>
    <col min="13590" max="13590" width="21.85546875" style="164" customWidth="1"/>
    <col min="13591" max="13591" width="22.85546875" style="164" customWidth="1"/>
    <col min="13592" max="13592" width="24.7109375" style="164" customWidth="1"/>
    <col min="13593" max="13593" width="31.5703125" style="164" customWidth="1"/>
    <col min="13594" max="13594" width="27.140625" style="164" customWidth="1"/>
    <col min="13595" max="13595" width="19.28515625" style="164" customWidth="1"/>
    <col min="13596" max="13824" width="11.42578125" style="164"/>
    <col min="13825" max="13825" width="0" style="164" hidden="1" customWidth="1"/>
    <col min="13826" max="13826" width="21.85546875" style="164" customWidth="1"/>
    <col min="13827" max="13827" width="36.85546875" style="164" customWidth="1"/>
    <col min="13828" max="13828" width="32.85546875" style="164" customWidth="1"/>
    <col min="13829" max="13829" width="32.28515625" style="164" customWidth="1"/>
    <col min="13830" max="13830" width="3.7109375" style="164" customWidth="1"/>
    <col min="13831" max="13831" width="13.7109375" style="164" customWidth="1"/>
    <col min="13832" max="13832" width="5.5703125" style="164" customWidth="1"/>
    <col min="13833" max="13833" width="14.140625" style="164" customWidth="1"/>
    <col min="13834" max="13834" width="5.5703125" style="164" customWidth="1"/>
    <col min="13835" max="13835" width="13.7109375" style="164" customWidth="1"/>
    <col min="13836" max="13836" width="66.7109375" style="164" customWidth="1"/>
    <col min="13837" max="13837" width="15.42578125" style="164" customWidth="1"/>
    <col min="13838" max="13838" width="12.5703125" style="164" customWidth="1"/>
    <col min="13839" max="13839" width="12.28515625" style="164" customWidth="1"/>
    <col min="13840" max="13840" width="13" style="164" customWidth="1"/>
    <col min="13841" max="13841" width="11" style="164" customWidth="1"/>
    <col min="13842" max="13842" width="13.28515625" style="164" customWidth="1"/>
    <col min="13843" max="13843" width="7.7109375" style="164" customWidth="1"/>
    <col min="13844" max="13844" width="14.140625" style="164" customWidth="1"/>
    <col min="13845" max="13845" width="35.7109375" style="164" customWidth="1"/>
    <col min="13846" max="13846" width="21.85546875" style="164" customWidth="1"/>
    <col min="13847" max="13847" width="22.85546875" style="164" customWidth="1"/>
    <col min="13848" max="13848" width="24.7109375" style="164" customWidth="1"/>
    <col min="13849" max="13849" width="31.5703125" style="164" customWidth="1"/>
    <col min="13850" max="13850" width="27.140625" style="164" customWidth="1"/>
    <col min="13851" max="13851" width="19.28515625" style="164" customWidth="1"/>
    <col min="13852" max="14080" width="11.42578125" style="164"/>
    <col min="14081" max="14081" width="0" style="164" hidden="1" customWidth="1"/>
    <col min="14082" max="14082" width="21.85546875" style="164" customWidth="1"/>
    <col min="14083" max="14083" width="36.85546875" style="164" customWidth="1"/>
    <col min="14084" max="14084" width="32.85546875" style="164" customWidth="1"/>
    <col min="14085" max="14085" width="32.28515625" style="164" customWidth="1"/>
    <col min="14086" max="14086" width="3.7109375" style="164" customWidth="1"/>
    <col min="14087" max="14087" width="13.7109375" style="164" customWidth="1"/>
    <col min="14088" max="14088" width="5.5703125" style="164" customWidth="1"/>
    <col min="14089" max="14089" width="14.140625" style="164" customWidth="1"/>
    <col min="14090" max="14090" width="5.5703125" style="164" customWidth="1"/>
    <col min="14091" max="14091" width="13.7109375" style="164" customWidth="1"/>
    <col min="14092" max="14092" width="66.7109375" style="164" customWidth="1"/>
    <col min="14093" max="14093" width="15.42578125" style="164" customWidth="1"/>
    <col min="14094" max="14094" width="12.5703125" style="164" customWidth="1"/>
    <col min="14095" max="14095" width="12.28515625" style="164" customWidth="1"/>
    <col min="14096" max="14096" width="13" style="164" customWidth="1"/>
    <col min="14097" max="14097" width="11" style="164" customWidth="1"/>
    <col min="14098" max="14098" width="13.28515625" style="164" customWidth="1"/>
    <col min="14099" max="14099" width="7.7109375" style="164" customWidth="1"/>
    <col min="14100" max="14100" width="14.140625" style="164" customWidth="1"/>
    <col min="14101" max="14101" width="35.7109375" style="164" customWidth="1"/>
    <col min="14102" max="14102" width="21.85546875" style="164" customWidth="1"/>
    <col min="14103" max="14103" width="22.85546875" style="164" customWidth="1"/>
    <col min="14104" max="14104" width="24.7109375" style="164" customWidth="1"/>
    <col min="14105" max="14105" width="31.5703125" style="164" customWidth="1"/>
    <col min="14106" max="14106" width="27.140625" style="164" customWidth="1"/>
    <col min="14107" max="14107" width="19.28515625" style="164" customWidth="1"/>
    <col min="14108" max="14336" width="11.42578125" style="164"/>
    <col min="14337" max="14337" width="0" style="164" hidden="1" customWidth="1"/>
    <col min="14338" max="14338" width="21.85546875" style="164" customWidth="1"/>
    <col min="14339" max="14339" width="36.85546875" style="164" customWidth="1"/>
    <col min="14340" max="14340" width="32.85546875" style="164" customWidth="1"/>
    <col min="14341" max="14341" width="32.28515625" style="164" customWidth="1"/>
    <col min="14342" max="14342" width="3.7109375" style="164" customWidth="1"/>
    <col min="14343" max="14343" width="13.7109375" style="164" customWidth="1"/>
    <col min="14344" max="14344" width="5.5703125" style="164" customWidth="1"/>
    <col min="14345" max="14345" width="14.140625" style="164" customWidth="1"/>
    <col min="14346" max="14346" width="5.5703125" style="164" customWidth="1"/>
    <col min="14347" max="14347" width="13.7109375" style="164" customWidth="1"/>
    <col min="14348" max="14348" width="66.7109375" style="164" customWidth="1"/>
    <col min="14349" max="14349" width="15.42578125" style="164" customWidth="1"/>
    <col min="14350" max="14350" width="12.5703125" style="164" customWidth="1"/>
    <col min="14351" max="14351" width="12.28515625" style="164" customWidth="1"/>
    <col min="14352" max="14352" width="13" style="164" customWidth="1"/>
    <col min="14353" max="14353" width="11" style="164" customWidth="1"/>
    <col min="14354" max="14354" width="13.28515625" style="164" customWidth="1"/>
    <col min="14355" max="14355" width="7.7109375" style="164" customWidth="1"/>
    <col min="14356" max="14356" width="14.140625" style="164" customWidth="1"/>
    <col min="14357" max="14357" width="35.7109375" style="164" customWidth="1"/>
    <col min="14358" max="14358" width="21.85546875" style="164" customWidth="1"/>
    <col min="14359" max="14359" width="22.85546875" style="164" customWidth="1"/>
    <col min="14360" max="14360" width="24.7109375" style="164" customWidth="1"/>
    <col min="14361" max="14361" width="31.5703125" style="164" customWidth="1"/>
    <col min="14362" max="14362" width="27.140625" style="164" customWidth="1"/>
    <col min="14363" max="14363" width="19.28515625" style="164" customWidth="1"/>
    <col min="14364" max="14592" width="11.42578125" style="164"/>
    <col min="14593" max="14593" width="0" style="164" hidden="1" customWidth="1"/>
    <col min="14594" max="14594" width="21.85546875" style="164" customWidth="1"/>
    <col min="14595" max="14595" width="36.85546875" style="164" customWidth="1"/>
    <col min="14596" max="14596" width="32.85546875" style="164" customWidth="1"/>
    <col min="14597" max="14597" width="32.28515625" style="164" customWidth="1"/>
    <col min="14598" max="14598" width="3.7109375" style="164" customWidth="1"/>
    <col min="14599" max="14599" width="13.7109375" style="164" customWidth="1"/>
    <col min="14600" max="14600" width="5.5703125" style="164" customWidth="1"/>
    <col min="14601" max="14601" width="14.140625" style="164" customWidth="1"/>
    <col min="14602" max="14602" width="5.5703125" style="164" customWidth="1"/>
    <col min="14603" max="14603" width="13.7109375" style="164" customWidth="1"/>
    <col min="14604" max="14604" width="66.7109375" style="164" customWidth="1"/>
    <col min="14605" max="14605" width="15.42578125" style="164" customWidth="1"/>
    <col min="14606" max="14606" width="12.5703125" style="164" customWidth="1"/>
    <col min="14607" max="14607" width="12.28515625" style="164" customWidth="1"/>
    <col min="14608" max="14608" width="13" style="164" customWidth="1"/>
    <col min="14609" max="14609" width="11" style="164" customWidth="1"/>
    <col min="14610" max="14610" width="13.28515625" style="164" customWidth="1"/>
    <col min="14611" max="14611" width="7.7109375" style="164" customWidth="1"/>
    <col min="14612" max="14612" width="14.140625" style="164" customWidth="1"/>
    <col min="14613" max="14613" width="35.7109375" style="164" customWidth="1"/>
    <col min="14614" max="14614" width="21.85546875" style="164" customWidth="1"/>
    <col min="14615" max="14615" width="22.85546875" style="164" customWidth="1"/>
    <col min="14616" max="14616" width="24.7109375" style="164" customWidth="1"/>
    <col min="14617" max="14617" width="31.5703125" style="164" customWidth="1"/>
    <col min="14618" max="14618" width="27.140625" style="164" customWidth="1"/>
    <col min="14619" max="14619" width="19.28515625" style="164" customWidth="1"/>
    <col min="14620" max="14848" width="11.42578125" style="164"/>
    <col min="14849" max="14849" width="0" style="164" hidden="1" customWidth="1"/>
    <col min="14850" max="14850" width="21.85546875" style="164" customWidth="1"/>
    <col min="14851" max="14851" width="36.85546875" style="164" customWidth="1"/>
    <col min="14852" max="14852" width="32.85546875" style="164" customWidth="1"/>
    <col min="14853" max="14853" width="32.28515625" style="164" customWidth="1"/>
    <col min="14854" max="14854" width="3.7109375" style="164" customWidth="1"/>
    <col min="14855" max="14855" width="13.7109375" style="164" customWidth="1"/>
    <col min="14856" max="14856" width="5.5703125" style="164" customWidth="1"/>
    <col min="14857" max="14857" width="14.140625" style="164" customWidth="1"/>
    <col min="14858" max="14858" width="5.5703125" style="164" customWidth="1"/>
    <col min="14859" max="14859" width="13.7109375" style="164" customWidth="1"/>
    <col min="14860" max="14860" width="66.7109375" style="164" customWidth="1"/>
    <col min="14861" max="14861" width="15.42578125" style="164" customWidth="1"/>
    <col min="14862" max="14862" width="12.5703125" style="164" customWidth="1"/>
    <col min="14863" max="14863" width="12.28515625" style="164" customWidth="1"/>
    <col min="14864" max="14864" width="13" style="164" customWidth="1"/>
    <col min="14865" max="14865" width="11" style="164" customWidth="1"/>
    <col min="14866" max="14866" width="13.28515625" style="164" customWidth="1"/>
    <col min="14867" max="14867" width="7.7109375" style="164" customWidth="1"/>
    <col min="14868" max="14868" width="14.140625" style="164" customWidth="1"/>
    <col min="14869" max="14869" width="35.7109375" style="164" customWidth="1"/>
    <col min="14870" max="14870" width="21.85546875" style="164" customWidth="1"/>
    <col min="14871" max="14871" width="22.85546875" style="164" customWidth="1"/>
    <col min="14872" max="14872" width="24.7109375" style="164" customWidth="1"/>
    <col min="14873" max="14873" width="31.5703125" style="164" customWidth="1"/>
    <col min="14874" max="14874" width="27.140625" style="164" customWidth="1"/>
    <col min="14875" max="14875" width="19.28515625" style="164" customWidth="1"/>
    <col min="14876" max="15104" width="11.42578125" style="164"/>
    <col min="15105" max="15105" width="0" style="164" hidden="1" customWidth="1"/>
    <col min="15106" max="15106" width="21.85546875" style="164" customWidth="1"/>
    <col min="15107" max="15107" width="36.85546875" style="164" customWidth="1"/>
    <col min="15108" max="15108" width="32.85546875" style="164" customWidth="1"/>
    <col min="15109" max="15109" width="32.28515625" style="164" customWidth="1"/>
    <col min="15110" max="15110" width="3.7109375" style="164" customWidth="1"/>
    <col min="15111" max="15111" width="13.7109375" style="164" customWidth="1"/>
    <col min="15112" max="15112" width="5.5703125" style="164" customWidth="1"/>
    <col min="15113" max="15113" width="14.140625" style="164" customWidth="1"/>
    <col min="15114" max="15114" width="5.5703125" style="164" customWidth="1"/>
    <col min="15115" max="15115" width="13.7109375" style="164" customWidth="1"/>
    <col min="15116" max="15116" width="66.7109375" style="164" customWidth="1"/>
    <col min="15117" max="15117" width="15.42578125" style="164" customWidth="1"/>
    <col min="15118" max="15118" width="12.5703125" style="164" customWidth="1"/>
    <col min="15119" max="15119" width="12.28515625" style="164" customWidth="1"/>
    <col min="15120" max="15120" width="13" style="164" customWidth="1"/>
    <col min="15121" max="15121" width="11" style="164" customWidth="1"/>
    <col min="15122" max="15122" width="13.28515625" style="164" customWidth="1"/>
    <col min="15123" max="15123" width="7.7109375" style="164" customWidth="1"/>
    <col min="15124" max="15124" width="14.140625" style="164" customWidth="1"/>
    <col min="15125" max="15125" width="35.7109375" style="164" customWidth="1"/>
    <col min="15126" max="15126" width="21.85546875" style="164" customWidth="1"/>
    <col min="15127" max="15127" width="22.85546875" style="164" customWidth="1"/>
    <col min="15128" max="15128" width="24.7109375" style="164" customWidth="1"/>
    <col min="15129" max="15129" width="31.5703125" style="164" customWidth="1"/>
    <col min="15130" max="15130" width="27.140625" style="164" customWidth="1"/>
    <col min="15131" max="15131" width="19.28515625" style="164" customWidth="1"/>
    <col min="15132" max="15360" width="11.42578125" style="164"/>
    <col min="15361" max="15361" width="0" style="164" hidden="1" customWidth="1"/>
    <col min="15362" max="15362" width="21.85546875" style="164" customWidth="1"/>
    <col min="15363" max="15363" width="36.85546875" style="164" customWidth="1"/>
    <col min="15364" max="15364" width="32.85546875" style="164" customWidth="1"/>
    <col min="15365" max="15365" width="32.28515625" style="164" customWidth="1"/>
    <col min="15366" max="15366" width="3.7109375" style="164" customWidth="1"/>
    <col min="15367" max="15367" width="13.7109375" style="164" customWidth="1"/>
    <col min="15368" max="15368" width="5.5703125" style="164" customWidth="1"/>
    <col min="15369" max="15369" width="14.140625" style="164" customWidth="1"/>
    <col min="15370" max="15370" width="5.5703125" style="164" customWidth="1"/>
    <col min="15371" max="15371" width="13.7109375" style="164" customWidth="1"/>
    <col min="15372" max="15372" width="66.7109375" style="164" customWidth="1"/>
    <col min="15373" max="15373" width="15.42578125" style="164" customWidth="1"/>
    <col min="15374" max="15374" width="12.5703125" style="164" customWidth="1"/>
    <col min="15375" max="15375" width="12.28515625" style="164" customWidth="1"/>
    <col min="15376" max="15376" width="13" style="164" customWidth="1"/>
    <col min="15377" max="15377" width="11" style="164" customWidth="1"/>
    <col min="15378" max="15378" width="13.28515625" style="164" customWidth="1"/>
    <col min="15379" max="15379" width="7.7109375" style="164" customWidth="1"/>
    <col min="15380" max="15380" width="14.140625" style="164" customWidth="1"/>
    <col min="15381" max="15381" width="35.7109375" style="164" customWidth="1"/>
    <col min="15382" max="15382" width="21.85546875" style="164" customWidth="1"/>
    <col min="15383" max="15383" width="22.85546875" style="164" customWidth="1"/>
    <col min="15384" max="15384" width="24.7109375" style="164" customWidth="1"/>
    <col min="15385" max="15385" width="31.5703125" style="164" customWidth="1"/>
    <col min="15386" max="15386" width="27.140625" style="164" customWidth="1"/>
    <col min="15387" max="15387" width="19.28515625" style="164" customWidth="1"/>
    <col min="15388" max="15616" width="11.42578125" style="164"/>
    <col min="15617" max="15617" width="0" style="164" hidden="1" customWidth="1"/>
    <col min="15618" max="15618" width="21.85546875" style="164" customWidth="1"/>
    <col min="15619" max="15619" width="36.85546875" style="164" customWidth="1"/>
    <col min="15620" max="15620" width="32.85546875" style="164" customWidth="1"/>
    <col min="15621" max="15621" width="32.28515625" style="164" customWidth="1"/>
    <col min="15622" max="15622" width="3.7109375" style="164" customWidth="1"/>
    <col min="15623" max="15623" width="13.7109375" style="164" customWidth="1"/>
    <col min="15624" max="15624" width="5.5703125" style="164" customWidth="1"/>
    <col min="15625" max="15625" width="14.140625" style="164" customWidth="1"/>
    <col min="15626" max="15626" width="5.5703125" style="164" customWidth="1"/>
    <col min="15627" max="15627" width="13.7109375" style="164" customWidth="1"/>
    <col min="15628" max="15628" width="66.7109375" style="164" customWidth="1"/>
    <col min="15629" max="15629" width="15.42578125" style="164" customWidth="1"/>
    <col min="15630" max="15630" width="12.5703125" style="164" customWidth="1"/>
    <col min="15631" max="15631" width="12.28515625" style="164" customWidth="1"/>
    <col min="15632" max="15632" width="13" style="164" customWidth="1"/>
    <col min="15633" max="15633" width="11" style="164" customWidth="1"/>
    <col min="15634" max="15634" width="13.28515625" style="164" customWidth="1"/>
    <col min="15635" max="15635" width="7.7109375" style="164" customWidth="1"/>
    <col min="15636" max="15636" width="14.140625" style="164" customWidth="1"/>
    <col min="15637" max="15637" width="35.7109375" style="164" customWidth="1"/>
    <col min="15638" max="15638" width="21.85546875" style="164" customWidth="1"/>
    <col min="15639" max="15639" width="22.85546875" style="164" customWidth="1"/>
    <col min="15640" max="15640" width="24.7109375" style="164" customWidth="1"/>
    <col min="15641" max="15641" width="31.5703125" style="164" customWidth="1"/>
    <col min="15642" max="15642" width="27.140625" style="164" customWidth="1"/>
    <col min="15643" max="15643" width="19.28515625" style="164" customWidth="1"/>
    <col min="15644" max="15872" width="11.42578125" style="164"/>
    <col min="15873" max="15873" width="0" style="164" hidden="1" customWidth="1"/>
    <col min="15874" max="15874" width="21.85546875" style="164" customWidth="1"/>
    <col min="15875" max="15875" width="36.85546875" style="164" customWidth="1"/>
    <col min="15876" max="15876" width="32.85546875" style="164" customWidth="1"/>
    <col min="15877" max="15877" width="32.28515625" style="164" customWidth="1"/>
    <col min="15878" max="15878" width="3.7109375" style="164" customWidth="1"/>
    <col min="15879" max="15879" width="13.7109375" style="164" customWidth="1"/>
    <col min="15880" max="15880" width="5.5703125" style="164" customWidth="1"/>
    <col min="15881" max="15881" width="14.140625" style="164" customWidth="1"/>
    <col min="15882" max="15882" width="5.5703125" style="164" customWidth="1"/>
    <col min="15883" max="15883" width="13.7109375" style="164" customWidth="1"/>
    <col min="15884" max="15884" width="66.7109375" style="164" customWidth="1"/>
    <col min="15885" max="15885" width="15.42578125" style="164" customWidth="1"/>
    <col min="15886" max="15886" width="12.5703125" style="164" customWidth="1"/>
    <col min="15887" max="15887" width="12.28515625" style="164" customWidth="1"/>
    <col min="15888" max="15888" width="13" style="164" customWidth="1"/>
    <col min="15889" max="15889" width="11" style="164" customWidth="1"/>
    <col min="15890" max="15890" width="13.28515625" style="164" customWidth="1"/>
    <col min="15891" max="15891" width="7.7109375" style="164" customWidth="1"/>
    <col min="15892" max="15892" width="14.140625" style="164" customWidth="1"/>
    <col min="15893" max="15893" width="35.7109375" style="164" customWidth="1"/>
    <col min="15894" max="15894" width="21.85546875" style="164" customWidth="1"/>
    <col min="15895" max="15895" width="22.85546875" style="164" customWidth="1"/>
    <col min="15896" max="15896" width="24.7109375" style="164" customWidth="1"/>
    <col min="15897" max="15897" width="31.5703125" style="164" customWidth="1"/>
    <col min="15898" max="15898" width="27.140625" style="164" customWidth="1"/>
    <col min="15899" max="15899" width="19.28515625" style="164" customWidth="1"/>
    <col min="15900" max="16128" width="11.42578125" style="164"/>
    <col min="16129" max="16129" width="0" style="164" hidden="1" customWidth="1"/>
    <col min="16130" max="16130" width="21.85546875" style="164" customWidth="1"/>
    <col min="16131" max="16131" width="36.85546875" style="164" customWidth="1"/>
    <col min="16132" max="16132" width="32.85546875" style="164" customWidth="1"/>
    <col min="16133" max="16133" width="32.28515625" style="164" customWidth="1"/>
    <col min="16134" max="16134" width="3.7109375" style="164" customWidth="1"/>
    <col min="16135" max="16135" width="13.7109375" style="164" customWidth="1"/>
    <col min="16136" max="16136" width="5.5703125" style="164" customWidth="1"/>
    <col min="16137" max="16137" width="14.140625" style="164" customWidth="1"/>
    <col min="16138" max="16138" width="5.5703125" style="164" customWidth="1"/>
    <col min="16139" max="16139" width="13.7109375" style="164" customWidth="1"/>
    <col min="16140" max="16140" width="66.7109375" style="164" customWidth="1"/>
    <col min="16141" max="16141" width="15.42578125" style="164" customWidth="1"/>
    <col min="16142" max="16142" width="12.5703125" style="164" customWidth="1"/>
    <col min="16143" max="16143" width="12.28515625" style="164" customWidth="1"/>
    <col min="16144" max="16144" width="13" style="164" customWidth="1"/>
    <col min="16145" max="16145" width="11" style="164" customWidth="1"/>
    <col min="16146" max="16146" width="13.28515625" style="164" customWidth="1"/>
    <col min="16147" max="16147" width="7.7109375" style="164" customWidth="1"/>
    <col min="16148" max="16148" width="14.140625" style="164" customWidth="1"/>
    <col min="16149" max="16149" width="35.7109375" style="164" customWidth="1"/>
    <col min="16150" max="16150" width="21.85546875" style="164" customWidth="1"/>
    <col min="16151" max="16151" width="22.85546875" style="164" customWidth="1"/>
    <col min="16152" max="16152" width="24.7109375" style="164" customWidth="1"/>
    <col min="16153" max="16153" width="31.5703125" style="164" customWidth="1"/>
    <col min="16154" max="16154" width="27.140625" style="164" customWidth="1"/>
    <col min="16155" max="16155" width="19.28515625" style="164" customWidth="1"/>
    <col min="16156" max="16384" width="11.42578125" style="164"/>
  </cols>
  <sheetData>
    <row r="1" spans="1:33" s="157" customFormat="1" ht="40.5" hidden="1" customHeight="1" outlineLevel="1">
      <c r="A1" s="156"/>
      <c r="B1" s="635"/>
      <c r="C1" s="636"/>
      <c r="D1" s="639" t="s">
        <v>206</v>
      </c>
      <c r="E1" s="639"/>
      <c r="F1" s="639"/>
      <c r="G1" s="639"/>
      <c r="H1" s="639"/>
      <c r="I1" s="639"/>
      <c r="J1" s="639"/>
      <c r="K1" s="639"/>
      <c r="L1" s="639"/>
      <c r="M1" s="639"/>
      <c r="N1" s="639"/>
      <c r="O1" s="639"/>
      <c r="P1" s="639"/>
      <c r="Q1" s="639"/>
      <c r="R1" s="639"/>
      <c r="S1" s="639"/>
      <c r="T1" s="639"/>
      <c r="U1" s="639"/>
      <c r="V1" s="639"/>
      <c r="W1" s="639"/>
      <c r="X1" s="639"/>
      <c r="Y1" s="640" t="s">
        <v>207</v>
      </c>
      <c r="Z1" s="640"/>
      <c r="AA1" s="640"/>
    </row>
    <row r="2" spans="1:33" s="157" customFormat="1" ht="17.25" hidden="1" customHeight="1" outlineLevel="1" thickBot="1">
      <c r="A2" s="156"/>
      <c r="B2" s="637"/>
      <c r="C2" s="638"/>
      <c r="D2" s="639"/>
      <c r="E2" s="639"/>
      <c r="F2" s="639"/>
      <c r="G2" s="639"/>
      <c r="H2" s="639"/>
      <c r="I2" s="639"/>
      <c r="J2" s="639"/>
      <c r="K2" s="639"/>
      <c r="L2" s="639"/>
      <c r="M2" s="639"/>
      <c r="N2" s="639"/>
      <c r="O2" s="639"/>
      <c r="P2" s="639"/>
      <c r="Q2" s="639"/>
      <c r="R2" s="639"/>
      <c r="S2" s="639"/>
      <c r="T2" s="639"/>
      <c r="U2" s="639"/>
      <c r="V2" s="639"/>
      <c r="W2" s="639"/>
      <c r="X2" s="639"/>
      <c r="Y2" s="641" t="s">
        <v>208</v>
      </c>
      <c r="Z2" s="641"/>
      <c r="AA2" s="641"/>
    </row>
    <row r="3" spans="1:33" s="157" customFormat="1" ht="22.5" hidden="1" customHeight="1" outlineLevel="1">
      <c r="A3" s="158"/>
      <c r="B3" s="637"/>
      <c r="C3" s="638"/>
      <c r="D3" s="639"/>
      <c r="E3" s="639"/>
      <c r="F3" s="639"/>
      <c r="G3" s="639"/>
      <c r="H3" s="639"/>
      <c r="I3" s="639"/>
      <c r="J3" s="639"/>
      <c r="K3" s="639"/>
      <c r="L3" s="639"/>
      <c r="M3" s="639"/>
      <c r="N3" s="639"/>
      <c r="O3" s="639"/>
      <c r="P3" s="639"/>
      <c r="Q3" s="639"/>
      <c r="R3" s="639"/>
      <c r="S3" s="639"/>
      <c r="T3" s="639"/>
      <c r="U3" s="639"/>
      <c r="V3" s="639"/>
      <c r="W3" s="639"/>
      <c r="X3" s="639"/>
      <c r="Y3" s="159" t="s">
        <v>3</v>
      </c>
      <c r="Z3" s="642" t="s">
        <v>4</v>
      </c>
      <c r="AA3" s="642"/>
    </row>
    <row r="4" spans="1:33" s="157" customFormat="1" ht="20.25" hidden="1" customHeight="1" outlineLevel="1">
      <c r="A4" s="160"/>
      <c r="B4" s="643" t="s">
        <v>5</v>
      </c>
      <c r="C4" s="644"/>
      <c r="D4" s="639"/>
      <c r="E4" s="639"/>
      <c r="F4" s="639"/>
      <c r="G4" s="639"/>
      <c r="H4" s="639"/>
      <c r="I4" s="639"/>
      <c r="J4" s="639"/>
      <c r="K4" s="639"/>
      <c r="L4" s="639"/>
      <c r="M4" s="639"/>
      <c r="N4" s="639"/>
      <c r="O4" s="639"/>
      <c r="P4" s="639"/>
      <c r="Q4" s="639"/>
      <c r="R4" s="639"/>
      <c r="S4" s="639"/>
      <c r="T4" s="639"/>
      <c r="U4" s="639"/>
      <c r="V4" s="639"/>
      <c r="W4" s="639"/>
      <c r="X4" s="639"/>
      <c r="Y4" s="161">
        <v>1</v>
      </c>
      <c r="Z4" s="645" t="s">
        <v>6</v>
      </c>
      <c r="AA4" s="645"/>
    </row>
    <row r="5" spans="1:33" ht="15.75" hidden="1" customHeight="1" outlineLevel="1"/>
    <row r="6" spans="1:33" ht="27.75" collapsed="1">
      <c r="B6" s="651" t="s">
        <v>209</v>
      </c>
      <c r="C6" s="651"/>
      <c r="D6" s="651"/>
      <c r="E6" s="651"/>
      <c r="F6" s="651"/>
      <c r="G6" s="651"/>
      <c r="H6" s="651"/>
      <c r="I6" s="651"/>
      <c r="J6" s="651"/>
      <c r="K6" s="651"/>
      <c r="L6" s="651"/>
      <c r="M6" s="651"/>
      <c r="N6" s="651"/>
      <c r="O6" s="651"/>
      <c r="P6" s="651"/>
      <c r="Q6" s="651"/>
      <c r="R6" s="651"/>
      <c r="S6" s="651"/>
      <c r="T6" s="651"/>
      <c r="U6" s="651"/>
      <c r="V6" s="651"/>
      <c r="W6" s="651"/>
      <c r="X6" s="651"/>
      <c r="Y6" s="651"/>
      <c r="Z6" s="651"/>
      <c r="AA6" s="651"/>
    </row>
    <row r="7" spans="1:33">
      <c r="B7" s="652" t="s">
        <v>210</v>
      </c>
      <c r="C7" s="652"/>
      <c r="D7" s="652"/>
      <c r="E7" s="631"/>
      <c r="F7" s="634" t="s">
        <v>211</v>
      </c>
      <c r="G7" s="634"/>
      <c r="H7" s="634"/>
      <c r="I7" s="634"/>
      <c r="J7" s="634"/>
      <c r="K7" s="634"/>
      <c r="L7" s="634"/>
      <c r="M7" s="634"/>
      <c r="N7" s="634"/>
      <c r="O7" s="634"/>
      <c r="P7" s="634"/>
      <c r="Q7" s="634"/>
      <c r="R7" s="634"/>
      <c r="S7" s="634"/>
      <c r="T7" s="634"/>
      <c r="U7" s="634"/>
      <c r="V7" s="634"/>
      <c r="W7" s="634"/>
      <c r="X7" s="634"/>
      <c r="Y7" s="634"/>
      <c r="Z7" s="634"/>
      <c r="AA7" s="634"/>
    </row>
    <row r="8" spans="1:33" ht="15.75" thickBot="1">
      <c r="B8" s="653"/>
      <c r="C8" s="653"/>
      <c r="D8" s="653"/>
      <c r="E8" s="633"/>
      <c r="F8" s="646" t="s">
        <v>212</v>
      </c>
      <c r="G8" s="646"/>
      <c r="H8" s="646"/>
      <c r="I8" s="646"/>
      <c r="J8" s="646"/>
      <c r="K8" s="646"/>
      <c r="L8" s="646"/>
      <c r="M8" s="646"/>
      <c r="N8" s="646"/>
      <c r="O8" s="634" t="s">
        <v>213</v>
      </c>
      <c r="P8" s="634"/>
      <c r="Q8" s="634"/>
      <c r="R8" s="634"/>
      <c r="S8" s="634"/>
      <c r="T8" s="634"/>
      <c r="U8" s="634" t="s">
        <v>214</v>
      </c>
      <c r="V8" s="654"/>
      <c r="W8" s="654"/>
      <c r="X8" s="654"/>
      <c r="Y8" s="634" t="s">
        <v>215</v>
      </c>
      <c r="Z8" s="634"/>
      <c r="AA8" s="634"/>
    </row>
    <row r="9" spans="1:33">
      <c r="B9" s="646" t="s">
        <v>216</v>
      </c>
      <c r="C9" s="647" t="s">
        <v>217</v>
      </c>
      <c r="D9" s="634" t="s">
        <v>218</v>
      </c>
      <c r="E9" s="634" t="s">
        <v>219</v>
      </c>
      <c r="F9" s="634" t="s">
        <v>211</v>
      </c>
      <c r="G9" s="634"/>
      <c r="H9" s="634"/>
      <c r="I9" s="634"/>
      <c r="J9" s="634"/>
      <c r="K9" s="634"/>
      <c r="L9" s="646" t="s">
        <v>220</v>
      </c>
      <c r="M9" s="646"/>
      <c r="N9" s="646"/>
      <c r="O9" s="634" t="s">
        <v>221</v>
      </c>
      <c r="P9" s="634"/>
      <c r="Q9" s="634"/>
      <c r="R9" s="634"/>
      <c r="S9" s="634"/>
      <c r="T9" s="634"/>
      <c r="U9" s="626" t="s">
        <v>222</v>
      </c>
      <c r="V9" s="626" t="s">
        <v>223</v>
      </c>
      <c r="W9" s="626" t="s">
        <v>167</v>
      </c>
      <c r="X9" s="626" t="s">
        <v>224</v>
      </c>
      <c r="Y9" s="626" t="s">
        <v>225</v>
      </c>
      <c r="Z9" s="655" t="s">
        <v>226</v>
      </c>
      <c r="AA9" s="626" t="s">
        <v>227</v>
      </c>
      <c r="AB9" s="382" t="s">
        <v>476</v>
      </c>
      <c r="AC9" s="383"/>
      <c r="AD9" s="383"/>
      <c r="AE9" s="529"/>
    </row>
    <row r="10" spans="1:33" ht="15" customHeight="1">
      <c r="B10" s="646"/>
      <c r="C10" s="648"/>
      <c r="D10" s="634"/>
      <c r="E10" s="634"/>
      <c r="F10" s="630" t="s">
        <v>228</v>
      </c>
      <c r="G10" s="652"/>
      <c r="H10" s="652"/>
      <c r="I10" s="652"/>
      <c r="J10" s="652"/>
      <c r="K10" s="631"/>
      <c r="L10" s="656" t="s">
        <v>229</v>
      </c>
      <c r="M10" s="657"/>
      <c r="N10" s="658"/>
      <c r="O10" s="634"/>
      <c r="P10" s="634"/>
      <c r="Q10" s="634"/>
      <c r="R10" s="634"/>
      <c r="S10" s="634"/>
      <c r="T10" s="634"/>
      <c r="U10" s="626"/>
      <c r="V10" s="626"/>
      <c r="W10" s="626"/>
      <c r="X10" s="626"/>
      <c r="Y10" s="626"/>
      <c r="Z10" s="655"/>
      <c r="AA10" s="626"/>
      <c r="AB10" s="389" t="s">
        <v>510</v>
      </c>
      <c r="AC10" s="515"/>
      <c r="AD10" s="515"/>
      <c r="AE10" s="516"/>
    </row>
    <row r="11" spans="1:33">
      <c r="B11" s="646"/>
      <c r="C11" s="648"/>
      <c r="D11" s="634"/>
      <c r="E11" s="634"/>
      <c r="F11" s="632"/>
      <c r="G11" s="653"/>
      <c r="H11" s="653"/>
      <c r="I11" s="653"/>
      <c r="J11" s="653"/>
      <c r="K11" s="633"/>
      <c r="L11" s="659"/>
      <c r="M11" s="660"/>
      <c r="N11" s="661"/>
      <c r="O11" s="628" t="s">
        <v>230</v>
      </c>
      <c r="P11" s="629"/>
      <c r="Q11" s="628" t="s">
        <v>231</v>
      </c>
      <c r="R11" s="629"/>
      <c r="S11" s="630" t="s">
        <v>232</v>
      </c>
      <c r="T11" s="631"/>
      <c r="U11" s="626"/>
      <c r="V11" s="626"/>
      <c r="W11" s="626"/>
      <c r="X11" s="626"/>
      <c r="Y11" s="626"/>
      <c r="Z11" s="655"/>
      <c r="AA11" s="626"/>
      <c r="AB11" s="517"/>
      <c r="AC11" s="518"/>
      <c r="AD11" s="518"/>
      <c r="AE11" s="519"/>
    </row>
    <row r="12" spans="1:33" ht="63" customHeight="1">
      <c r="B12" s="646"/>
      <c r="C12" s="649"/>
      <c r="D12" s="634"/>
      <c r="E12" s="650"/>
      <c r="F12" s="634" t="s">
        <v>230</v>
      </c>
      <c r="G12" s="634"/>
      <c r="H12" s="634" t="s">
        <v>231</v>
      </c>
      <c r="I12" s="634"/>
      <c r="J12" s="634" t="s">
        <v>233</v>
      </c>
      <c r="K12" s="634"/>
      <c r="L12" s="168" t="s">
        <v>234</v>
      </c>
      <c r="M12" s="168" t="s">
        <v>235</v>
      </c>
      <c r="N12" s="168" t="s">
        <v>236</v>
      </c>
      <c r="O12" s="168" t="s">
        <v>237</v>
      </c>
      <c r="P12" s="168" t="s">
        <v>238</v>
      </c>
      <c r="Q12" s="168" t="s">
        <v>237</v>
      </c>
      <c r="R12" s="168" t="s">
        <v>238</v>
      </c>
      <c r="S12" s="632"/>
      <c r="T12" s="633"/>
      <c r="U12" s="626"/>
      <c r="V12" s="626"/>
      <c r="W12" s="626"/>
      <c r="X12" s="626"/>
      <c r="Y12" s="626"/>
      <c r="Z12" s="655"/>
      <c r="AA12" s="626"/>
      <c r="AB12" s="520"/>
      <c r="AC12" s="521"/>
      <c r="AD12" s="521"/>
      <c r="AE12" s="522"/>
    </row>
    <row r="13" spans="1:33" s="163" customFormat="1" ht="114">
      <c r="A13" s="169">
        <v>1</v>
      </c>
      <c r="B13" s="627" t="s">
        <v>239</v>
      </c>
      <c r="C13" s="170" t="s">
        <v>240</v>
      </c>
      <c r="D13" s="577" t="s">
        <v>241</v>
      </c>
      <c r="E13" s="569" t="s">
        <v>242</v>
      </c>
      <c r="F13" s="533">
        <f>IF($G13="Rara vez",1,IF($G13="Improbable",2,IF($G13="Posible",3,IF($G13="Probable",4, IF($G13="Casi seguro",5,)))))</f>
        <v>3</v>
      </c>
      <c r="G13" s="533" t="s">
        <v>243</v>
      </c>
      <c r="H13" s="533">
        <f>IF($I13="Moderado",5,IF($I13="Mayor",10,IF($I13="Catastrófico",20,)))</f>
        <v>10</v>
      </c>
      <c r="I13" s="533" t="s">
        <v>244</v>
      </c>
      <c r="J13" s="533">
        <f>+$F13*$H13</f>
        <v>30</v>
      </c>
      <c r="K13" s="533" t="s">
        <v>245</v>
      </c>
      <c r="L13" s="171" t="s">
        <v>246</v>
      </c>
      <c r="M13" s="172">
        <v>100</v>
      </c>
      <c r="N13" s="533">
        <v>1</v>
      </c>
      <c r="O13" s="533">
        <f>IF($P13="Rara vez",1,IF($P13="Improbable",2,IF($P13="Posible",3,IF($P13="Probable",4, IF($P13="Casi seguro",5,)))))</f>
        <v>2</v>
      </c>
      <c r="P13" s="533" t="s">
        <v>247</v>
      </c>
      <c r="Q13" s="533">
        <f>IF($I13="Moderado",5,IF($I13="Mayor",10,IF($I13="Catastrófico",20,)))</f>
        <v>10</v>
      </c>
      <c r="R13" s="533" t="s">
        <v>244</v>
      </c>
      <c r="S13" s="533">
        <f>+O13*Q13</f>
        <v>20</v>
      </c>
      <c r="T13" s="533" t="s">
        <v>248</v>
      </c>
      <c r="U13" s="575" t="s">
        <v>458</v>
      </c>
      <c r="V13" s="593" t="s">
        <v>249</v>
      </c>
      <c r="W13" s="533" t="s">
        <v>250</v>
      </c>
      <c r="X13" s="533" t="s">
        <v>251</v>
      </c>
      <c r="Y13" s="533"/>
      <c r="Z13" s="533"/>
      <c r="AA13" s="600"/>
      <c r="AB13" s="469" t="s">
        <v>511</v>
      </c>
      <c r="AC13" s="470"/>
      <c r="AD13" s="470"/>
      <c r="AE13" s="471"/>
      <c r="AG13" s="256"/>
    </row>
    <row r="14" spans="1:33" s="163" customFormat="1" ht="114">
      <c r="A14" s="169"/>
      <c r="B14" s="627"/>
      <c r="C14" s="170" t="s">
        <v>252</v>
      </c>
      <c r="D14" s="578"/>
      <c r="E14" s="570" t="s">
        <v>242</v>
      </c>
      <c r="F14" s="534"/>
      <c r="G14" s="534"/>
      <c r="H14" s="534"/>
      <c r="I14" s="534"/>
      <c r="J14" s="534"/>
      <c r="K14" s="534"/>
      <c r="L14" s="173" t="s">
        <v>253</v>
      </c>
      <c r="M14" s="172">
        <v>100</v>
      </c>
      <c r="N14" s="534"/>
      <c r="O14" s="534"/>
      <c r="P14" s="534"/>
      <c r="Q14" s="534"/>
      <c r="R14" s="534"/>
      <c r="S14" s="534"/>
      <c r="T14" s="534"/>
      <c r="U14" s="576"/>
      <c r="V14" s="594"/>
      <c r="W14" s="534"/>
      <c r="X14" s="534"/>
      <c r="Y14" s="534"/>
      <c r="Z14" s="534"/>
      <c r="AA14" s="601"/>
      <c r="AB14" s="469" t="s">
        <v>527</v>
      </c>
      <c r="AC14" s="470"/>
      <c r="AD14" s="470"/>
      <c r="AE14" s="471"/>
    </row>
    <row r="15" spans="1:33" s="163" customFormat="1" ht="93" customHeight="1">
      <c r="A15" s="169"/>
      <c r="B15" s="627"/>
      <c r="C15" s="170" t="s">
        <v>254</v>
      </c>
      <c r="D15" s="578"/>
      <c r="E15" s="570"/>
      <c r="F15" s="534"/>
      <c r="G15" s="534"/>
      <c r="H15" s="534"/>
      <c r="I15" s="534"/>
      <c r="J15" s="534"/>
      <c r="K15" s="534"/>
      <c r="L15" s="173" t="s">
        <v>255</v>
      </c>
      <c r="M15" s="172">
        <f>+'[2]VALORACION CONTROLES'!L13</f>
        <v>85</v>
      </c>
      <c r="N15" s="535"/>
      <c r="O15" s="534"/>
      <c r="P15" s="534"/>
      <c r="Q15" s="534"/>
      <c r="R15" s="534"/>
      <c r="S15" s="534"/>
      <c r="T15" s="534"/>
      <c r="U15" s="576"/>
      <c r="V15" s="594"/>
      <c r="W15" s="534"/>
      <c r="X15" s="534"/>
      <c r="Y15" s="534"/>
      <c r="Z15" s="534"/>
      <c r="AA15" s="601"/>
      <c r="AB15" s="481" t="s">
        <v>528</v>
      </c>
      <c r="AC15" s="482"/>
      <c r="AD15" s="482"/>
      <c r="AE15" s="483"/>
    </row>
    <row r="16" spans="1:33" s="163" customFormat="1" ht="107.25" customHeight="1">
      <c r="A16" s="169">
        <v>1</v>
      </c>
      <c r="B16" s="625" t="s">
        <v>256</v>
      </c>
      <c r="C16" s="170" t="s">
        <v>257</v>
      </c>
      <c r="D16" s="577" t="s">
        <v>258</v>
      </c>
      <c r="E16" s="580" t="s">
        <v>259</v>
      </c>
      <c r="F16" s="533">
        <v>3</v>
      </c>
      <c r="G16" s="533" t="s">
        <v>243</v>
      </c>
      <c r="H16" s="533">
        <v>10</v>
      </c>
      <c r="I16" s="533" t="s">
        <v>244</v>
      </c>
      <c r="J16" s="533">
        <f>+$F16*$H16</f>
        <v>30</v>
      </c>
      <c r="K16" s="533" t="s">
        <v>245</v>
      </c>
      <c r="L16" s="173" t="s">
        <v>260</v>
      </c>
      <c r="M16" s="172">
        <f>+'[2]VALORACION CONTROLES'!L298</f>
        <v>95</v>
      </c>
      <c r="N16" s="533">
        <f>+'[2]VALORACION CONTROLES'!O298</f>
        <v>1</v>
      </c>
      <c r="O16" s="533">
        <f>IF($P16="Rara vez",1,IF($P16="Improbable",2,IF($P16="Posible",3,IF($P16="Probable",4, IF($P16="Casi seguro",5,)))))</f>
        <v>2</v>
      </c>
      <c r="P16" s="533" t="s">
        <v>247</v>
      </c>
      <c r="Q16" s="533">
        <f>IF($I16="Moderado",5,IF($I16="Mayor",10,IF($I16="Catastrófico",20,)))</f>
        <v>10</v>
      </c>
      <c r="R16" s="533" t="s">
        <v>244</v>
      </c>
      <c r="S16" s="533">
        <f>+O16*Q16</f>
        <v>20</v>
      </c>
      <c r="T16" s="533" t="s">
        <v>248</v>
      </c>
      <c r="U16" s="575" t="s">
        <v>462</v>
      </c>
      <c r="V16" s="610" t="s">
        <v>463</v>
      </c>
      <c r="W16" s="565" t="s">
        <v>261</v>
      </c>
      <c r="X16" s="565" t="s">
        <v>251</v>
      </c>
      <c r="Y16" s="533"/>
      <c r="Z16" s="523"/>
      <c r="AA16" s="600"/>
      <c r="AB16" s="457" t="s">
        <v>534</v>
      </c>
      <c r="AC16" s="458"/>
      <c r="AD16" s="458"/>
      <c r="AE16" s="459"/>
    </row>
    <row r="17" spans="1:33" s="163" customFormat="1" ht="142.5">
      <c r="A17" s="169"/>
      <c r="B17" s="625"/>
      <c r="C17" s="170" t="s">
        <v>262</v>
      </c>
      <c r="D17" s="578"/>
      <c r="E17" s="581"/>
      <c r="F17" s="534"/>
      <c r="G17" s="534"/>
      <c r="H17" s="534"/>
      <c r="I17" s="534"/>
      <c r="J17" s="534"/>
      <c r="K17" s="534"/>
      <c r="L17" s="171" t="s">
        <v>263</v>
      </c>
      <c r="M17" s="172">
        <f>+'[2]VALORACION CONTROLES'!L300</f>
        <v>100</v>
      </c>
      <c r="N17" s="534"/>
      <c r="O17" s="534"/>
      <c r="P17" s="534"/>
      <c r="Q17" s="534"/>
      <c r="R17" s="534"/>
      <c r="S17" s="534"/>
      <c r="T17" s="534"/>
      <c r="U17" s="576"/>
      <c r="V17" s="610"/>
      <c r="W17" s="565"/>
      <c r="X17" s="565"/>
      <c r="Y17" s="524"/>
      <c r="Z17" s="524"/>
      <c r="AA17" s="601"/>
      <c r="AB17" s="484"/>
      <c r="AC17" s="485"/>
      <c r="AD17" s="485"/>
      <c r="AE17" s="486"/>
    </row>
    <row r="18" spans="1:33" s="163" customFormat="1" ht="104.25" customHeight="1">
      <c r="A18" s="169"/>
      <c r="B18" s="625"/>
      <c r="C18" s="170" t="s">
        <v>264</v>
      </c>
      <c r="D18" s="579"/>
      <c r="E18" s="582"/>
      <c r="F18" s="534"/>
      <c r="G18" s="534"/>
      <c r="H18" s="534"/>
      <c r="I18" s="534"/>
      <c r="J18" s="534"/>
      <c r="K18" s="535"/>
      <c r="L18" s="173" t="s">
        <v>265</v>
      </c>
      <c r="M18" s="172">
        <f>+'[2]VALORACION CONTROLES'!L302</f>
        <v>100</v>
      </c>
      <c r="N18" s="535"/>
      <c r="O18" s="534"/>
      <c r="P18" s="534"/>
      <c r="Q18" s="534"/>
      <c r="R18" s="534"/>
      <c r="S18" s="534"/>
      <c r="T18" s="535"/>
      <c r="U18" s="576"/>
      <c r="V18" s="610"/>
      <c r="W18" s="565"/>
      <c r="X18" s="565"/>
      <c r="Y18" s="524"/>
      <c r="Z18" s="524"/>
      <c r="AA18" s="601"/>
      <c r="AB18" s="460"/>
      <c r="AC18" s="461"/>
      <c r="AD18" s="461"/>
      <c r="AE18" s="462"/>
    </row>
    <row r="19" spans="1:33" s="163" customFormat="1" ht="34.5" customHeight="1">
      <c r="A19" s="169">
        <v>1</v>
      </c>
      <c r="B19" s="625"/>
      <c r="C19" s="170" t="s">
        <v>266</v>
      </c>
      <c r="D19" s="577" t="s">
        <v>267</v>
      </c>
      <c r="E19" s="580" t="s">
        <v>268</v>
      </c>
      <c r="F19" s="533">
        <f>IF($G19="Rara vez",1,IF($G19="Improbable",2,IF($G19="Posible",3,IF($G19="Probable",4, IF($G19="Casi seguro",5,)))))</f>
        <v>3</v>
      </c>
      <c r="G19" s="533" t="s">
        <v>243</v>
      </c>
      <c r="H19" s="533">
        <f>IF($I19="Moderado",5,IF($I19="Mayor",10,IF($I19="Catastrófico",20,)))</f>
        <v>10</v>
      </c>
      <c r="I19" s="533" t="s">
        <v>244</v>
      </c>
      <c r="J19" s="533">
        <f>+$F19*$H19</f>
        <v>30</v>
      </c>
      <c r="K19" s="533" t="s">
        <v>245</v>
      </c>
      <c r="L19" s="569" t="s">
        <v>269</v>
      </c>
      <c r="M19" s="533">
        <f>+'[2]VALORACION CONTROLES'!L313</f>
        <v>95</v>
      </c>
      <c r="N19" s="533">
        <f>+'[2]VALORACION CONTROLES'!O313</f>
        <v>1</v>
      </c>
      <c r="O19" s="533">
        <f>IF($P19="Rara vez",1,IF($P19="Improbable",2,IF($P19="Posible",3,IF($P19="Probable",4, IF($P19="Casi seguro",5,)))))</f>
        <v>2</v>
      </c>
      <c r="P19" s="533" t="s">
        <v>247</v>
      </c>
      <c r="Q19" s="533">
        <f>IF($I19="Moderado",5,IF($I19="Mayor",10,IF($I19="Catastrófico",20,)))</f>
        <v>10</v>
      </c>
      <c r="R19" s="533" t="s">
        <v>244</v>
      </c>
      <c r="S19" s="533">
        <f>+O19*Q19</f>
        <v>20</v>
      </c>
      <c r="T19" s="533" t="s">
        <v>248</v>
      </c>
      <c r="U19" s="575" t="s">
        <v>270</v>
      </c>
      <c r="V19" s="542" t="s">
        <v>271</v>
      </c>
      <c r="W19" s="533" t="s">
        <v>272</v>
      </c>
      <c r="X19" s="533" t="s">
        <v>251</v>
      </c>
      <c r="Y19" s="533"/>
      <c r="Z19" s="533"/>
      <c r="AA19" s="600"/>
      <c r="AB19" s="463" t="s">
        <v>512</v>
      </c>
      <c r="AC19" s="464"/>
      <c r="AD19" s="464"/>
      <c r="AE19" s="465"/>
    </row>
    <row r="20" spans="1:33" s="163" customFormat="1" ht="75" customHeight="1">
      <c r="A20" s="169"/>
      <c r="B20" s="625"/>
      <c r="C20" s="170" t="s">
        <v>257</v>
      </c>
      <c r="D20" s="578"/>
      <c r="E20" s="581"/>
      <c r="F20" s="534"/>
      <c r="G20" s="534"/>
      <c r="H20" s="534"/>
      <c r="I20" s="534"/>
      <c r="J20" s="534"/>
      <c r="K20" s="534"/>
      <c r="L20" s="571"/>
      <c r="M20" s="535"/>
      <c r="N20" s="534"/>
      <c r="O20" s="534"/>
      <c r="P20" s="534"/>
      <c r="Q20" s="534"/>
      <c r="R20" s="534"/>
      <c r="S20" s="534"/>
      <c r="T20" s="534"/>
      <c r="U20" s="576"/>
      <c r="V20" s="543"/>
      <c r="W20" s="534"/>
      <c r="X20" s="534"/>
      <c r="Y20" s="534"/>
      <c r="Z20" s="534"/>
      <c r="AA20" s="601"/>
      <c r="AB20" s="466"/>
      <c r="AC20" s="467"/>
      <c r="AD20" s="467"/>
      <c r="AE20" s="468"/>
    </row>
    <row r="21" spans="1:33" s="163" customFormat="1" ht="93.75" customHeight="1">
      <c r="A21" s="169"/>
      <c r="B21" s="625"/>
      <c r="C21" s="170" t="s">
        <v>264</v>
      </c>
      <c r="D21" s="578"/>
      <c r="E21" s="581"/>
      <c r="F21" s="534"/>
      <c r="G21" s="534"/>
      <c r="H21" s="534"/>
      <c r="I21" s="534"/>
      <c r="J21" s="534"/>
      <c r="K21" s="534"/>
      <c r="L21" s="173" t="s">
        <v>273</v>
      </c>
      <c r="M21" s="172">
        <f>+'[2]VALORACION CONTROLES'!L315</f>
        <v>85</v>
      </c>
      <c r="N21" s="535"/>
      <c r="O21" s="534"/>
      <c r="P21" s="534"/>
      <c r="Q21" s="534"/>
      <c r="R21" s="534"/>
      <c r="S21" s="534"/>
      <c r="T21" s="534"/>
      <c r="U21" s="576"/>
      <c r="V21" s="543"/>
      <c r="W21" s="534"/>
      <c r="X21" s="534"/>
      <c r="Y21" s="534"/>
      <c r="Z21" s="534"/>
      <c r="AA21" s="601"/>
      <c r="AB21" s="548" t="s">
        <v>477</v>
      </c>
      <c r="AC21" s="549"/>
      <c r="AD21" s="549"/>
      <c r="AE21" s="550"/>
    </row>
    <row r="22" spans="1:33" s="163" customFormat="1" ht="122.25" customHeight="1">
      <c r="A22" s="169">
        <v>1</v>
      </c>
      <c r="B22" s="625"/>
      <c r="C22" s="170" t="s">
        <v>274</v>
      </c>
      <c r="D22" s="577" t="s">
        <v>275</v>
      </c>
      <c r="E22" s="580" t="s">
        <v>268</v>
      </c>
      <c r="F22" s="533">
        <f>IF($G22="Rara vez",1,IF($G22="Improbable",2,IF($G22="Posible",3,IF($G22="Probable",4, IF($G22="Casi seguro",5,)))))</f>
        <v>2</v>
      </c>
      <c r="G22" s="533" t="s">
        <v>247</v>
      </c>
      <c r="H22" s="533">
        <f>IF($I22="Moderado",5,IF($I22="Mayor",10,IF($I22="Catastrófico",20,)))</f>
        <v>10</v>
      </c>
      <c r="I22" s="533" t="s">
        <v>244</v>
      </c>
      <c r="J22" s="533">
        <f>+$F22*$H22</f>
        <v>20</v>
      </c>
      <c r="K22" s="533" t="s">
        <v>248</v>
      </c>
      <c r="L22" s="173" t="s">
        <v>276</v>
      </c>
      <c r="M22" s="172">
        <f>+'[2]VALORACION CONTROLES'!L268</f>
        <v>100</v>
      </c>
      <c r="N22" s="172">
        <f>+'[2]VALORACION CONTROLES'!O268</f>
        <v>2</v>
      </c>
      <c r="O22" s="533">
        <f>IF($P22="Rara vez",1,IF($P22="Improbable",2,IF($P22="Posible",3,IF($P22="Probable",4, IF($P22="Casi seguro",5,)))))</f>
        <v>1</v>
      </c>
      <c r="P22" s="533" t="s">
        <v>277</v>
      </c>
      <c r="Q22" s="533">
        <f>IF($I22="Moderado",5,IF($I22="Mayor",10,IF($I22="Catastrófico",20,)))</f>
        <v>10</v>
      </c>
      <c r="R22" s="533" t="s">
        <v>244</v>
      </c>
      <c r="S22" s="533">
        <f>+O22*Q22</f>
        <v>10</v>
      </c>
      <c r="T22" s="533" t="s">
        <v>278</v>
      </c>
      <c r="U22" s="575" t="s">
        <v>279</v>
      </c>
      <c r="V22" s="542" t="s">
        <v>280</v>
      </c>
      <c r="W22" s="542" t="s">
        <v>281</v>
      </c>
      <c r="X22" s="533" t="s">
        <v>251</v>
      </c>
      <c r="Y22" s="539"/>
      <c r="Z22" s="539"/>
      <c r="AA22" s="600"/>
      <c r="AB22" s="457" t="s">
        <v>513</v>
      </c>
      <c r="AC22" s="458"/>
      <c r="AD22" s="458"/>
      <c r="AE22" s="459"/>
      <c r="AG22" s="256"/>
    </row>
    <row r="23" spans="1:33" s="163" customFormat="1" ht="99" customHeight="1">
      <c r="A23" s="169"/>
      <c r="B23" s="625"/>
      <c r="C23" s="170" t="s">
        <v>282</v>
      </c>
      <c r="D23" s="578"/>
      <c r="E23" s="581"/>
      <c r="F23" s="534"/>
      <c r="G23" s="534"/>
      <c r="H23" s="534"/>
      <c r="I23" s="534"/>
      <c r="J23" s="534"/>
      <c r="K23" s="534"/>
      <c r="L23" s="173" t="s">
        <v>283</v>
      </c>
      <c r="M23" s="172">
        <f>+'[2]VALORACION CONTROLES'!L270</f>
        <v>100</v>
      </c>
      <c r="N23" s="172">
        <f>+'[2]VALORACION CONTROLES'!O270</f>
        <v>0</v>
      </c>
      <c r="O23" s="534"/>
      <c r="P23" s="534"/>
      <c r="Q23" s="534"/>
      <c r="R23" s="534"/>
      <c r="S23" s="534"/>
      <c r="T23" s="534"/>
      <c r="U23" s="576"/>
      <c r="V23" s="543"/>
      <c r="W23" s="543"/>
      <c r="X23" s="534"/>
      <c r="Y23" s="540"/>
      <c r="Z23" s="540"/>
      <c r="AA23" s="601"/>
      <c r="AB23" s="460"/>
      <c r="AC23" s="461"/>
      <c r="AD23" s="461"/>
      <c r="AE23" s="462"/>
    </row>
    <row r="24" spans="1:33" s="163" customFormat="1" ht="166.5" customHeight="1">
      <c r="A24" s="169"/>
      <c r="B24" s="625"/>
      <c r="C24" s="170" t="s">
        <v>284</v>
      </c>
      <c r="D24" s="579"/>
      <c r="E24" s="582"/>
      <c r="F24" s="534"/>
      <c r="G24" s="534"/>
      <c r="H24" s="534"/>
      <c r="I24" s="534"/>
      <c r="J24" s="534"/>
      <c r="K24" s="535"/>
      <c r="L24" s="173" t="s">
        <v>285</v>
      </c>
      <c r="M24" s="172">
        <f>+'[2]VALORACION CONTROLES'!L272</f>
        <v>100</v>
      </c>
      <c r="N24" s="172">
        <f>+'[2]VALORACION CONTROLES'!O272</f>
        <v>0</v>
      </c>
      <c r="O24" s="534"/>
      <c r="P24" s="534"/>
      <c r="Q24" s="534"/>
      <c r="R24" s="534"/>
      <c r="S24" s="534"/>
      <c r="T24" s="534"/>
      <c r="U24" s="576"/>
      <c r="V24" s="543"/>
      <c r="W24" s="543"/>
      <c r="X24" s="534"/>
      <c r="Y24" s="540"/>
      <c r="Z24" s="540"/>
      <c r="AA24" s="601"/>
      <c r="AB24" s="469" t="s">
        <v>514</v>
      </c>
      <c r="AC24" s="470"/>
      <c r="AD24" s="470"/>
      <c r="AE24" s="471"/>
    </row>
    <row r="25" spans="1:33" s="163" customFormat="1" ht="109.5" customHeight="1">
      <c r="A25" s="169">
        <v>1</v>
      </c>
      <c r="B25" s="625"/>
      <c r="C25" s="170" t="s">
        <v>286</v>
      </c>
      <c r="D25" s="577" t="s">
        <v>287</v>
      </c>
      <c r="E25" s="580" t="s">
        <v>288</v>
      </c>
      <c r="F25" s="533">
        <f>IF($G25="Rara vez",1,IF($G25="Improbable",2,IF($G25="Posible",3,IF($G25="Probable",4, IF($G25="Casi seguro",5,)))))</f>
        <v>3</v>
      </c>
      <c r="G25" s="533" t="s">
        <v>243</v>
      </c>
      <c r="H25" s="533">
        <f>IF($I25="Moderado",5,IF($I25="Mayor",10,IF($I25="Catastrófico",20,)))</f>
        <v>10</v>
      </c>
      <c r="I25" s="533" t="s">
        <v>244</v>
      </c>
      <c r="J25" s="533">
        <f>+$F25*$H25</f>
        <v>30</v>
      </c>
      <c r="K25" s="533" t="s">
        <v>245</v>
      </c>
      <c r="L25" s="615" t="s">
        <v>289</v>
      </c>
      <c r="M25" s="533">
        <f>+'[2]VALORACION CONTROLES'!L283</f>
        <v>100</v>
      </c>
      <c r="N25" s="533">
        <f>+'[2]VALORACION CONTROLES'!O283</f>
        <v>2</v>
      </c>
      <c r="O25" s="533">
        <f>IF($P25="Rara vez",1,IF($P25="Improbable",2,IF($P25="Posible",3,IF($P25="Probable",4, IF($P25="Casi seguro",5,)))))</f>
        <v>1</v>
      </c>
      <c r="P25" s="533" t="s">
        <v>277</v>
      </c>
      <c r="Q25" s="533">
        <f>IF($I25="Moderado",5,IF($I25="Mayor",10,IF($I25="Catastrófico",20,)))</f>
        <v>10</v>
      </c>
      <c r="R25" s="533" t="s">
        <v>244</v>
      </c>
      <c r="S25" s="533">
        <f>+O25*Q25</f>
        <v>10</v>
      </c>
      <c r="T25" s="533" t="s">
        <v>278</v>
      </c>
      <c r="U25" s="575" t="s">
        <v>290</v>
      </c>
      <c r="V25" s="542" t="s">
        <v>291</v>
      </c>
      <c r="W25" s="533" t="s">
        <v>292</v>
      </c>
      <c r="X25" s="533" t="s">
        <v>293</v>
      </c>
      <c r="Y25" s="533"/>
      <c r="Z25" s="523"/>
      <c r="AA25" s="533"/>
      <c r="AB25" s="496" t="s">
        <v>515</v>
      </c>
      <c r="AC25" s="510"/>
      <c r="AD25" s="510"/>
      <c r="AE25" s="511"/>
      <c r="AG25" s="256"/>
    </row>
    <row r="26" spans="1:33" s="163" customFormat="1" ht="100.5" customHeight="1">
      <c r="A26" s="169"/>
      <c r="B26" s="625"/>
      <c r="C26" s="170" t="s">
        <v>294</v>
      </c>
      <c r="D26" s="579"/>
      <c r="E26" s="582"/>
      <c r="F26" s="534"/>
      <c r="G26" s="534"/>
      <c r="H26" s="534"/>
      <c r="I26" s="534"/>
      <c r="J26" s="534"/>
      <c r="K26" s="535"/>
      <c r="L26" s="616"/>
      <c r="M26" s="535"/>
      <c r="N26" s="535"/>
      <c r="O26" s="534"/>
      <c r="P26" s="534"/>
      <c r="Q26" s="534"/>
      <c r="R26" s="534"/>
      <c r="S26" s="534"/>
      <c r="T26" s="534"/>
      <c r="U26" s="603"/>
      <c r="V26" s="543"/>
      <c r="W26" s="534"/>
      <c r="X26" s="534"/>
      <c r="Y26" s="535"/>
      <c r="Z26" s="524"/>
      <c r="AA26" s="534"/>
      <c r="AB26" s="512"/>
      <c r="AC26" s="513"/>
      <c r="AD26" s="513"/>
      <c r="AE26" s="514"/>
    </row>
    <row r="27" spans="1:33" s="163" customFormat="1" ht="136.5" customHeight="1">
      <c r="A27" s="169">
        <v>1</v>
      </c>
      <c r="B27" s="623" t="s">
        <v>295</v>
      </c>
      <c r="C27" s="173" t="s">
        <v>296</v>
      </c>
      <c r="D27" s="577" t="s">
        <v>297</v>
      </c>
      <c r="E27" s="569" t="s">
        <v>298</v>
      </c>
      <c r="F27" s="533">
        <f>IF($G27="Rara vez",1,IF($G27="Improbable",2,IF($G27="Posible",3,IF($G27="Probable",4, IF($G27="Casi seguro",5,)))))</f>
        <v>3</v>
      </c>
      <c r="G27" s="533" t="s">
        <v>243</v>
      </c>
      <c r="H27" s="533">
        <f>IF($I27="Moderado",5,IF($I27="Mayor",10,IF($I27="Catastrófico",20,)))</f>
        <v>10</v>
      </c>
      <c r="I27" s="533" t="s">
        <v>244</v>
      </c>
      <c r="J27" s="533">
        <f>+$F27*$H27</f>
        <v>30</v>
      </c>
      <c r="K27" s="533" t="s">
        <v>245</v>
      </c>
      <c r="L27" s="173" t="s">
        <v>299</v>
      </c>
      <c r="M27" s="172">
        <f>+'[2]VALORACION CONTROLES'!L22</f>
        <v>80</v>
      </c>
      <c r="N27" s="172">
        <f>+'[2]VALORACION CONTROLES'!O22</f>
        <v>0</v>
      </c>
      <c r="O27" s="533">
        <f>IF($P27="Rara vez",1,IF($P27="Improbable",2,IF($P27="Posible",3,IF($P27="Probable",4, IF($P27="Casi seguro",5,)))))</f>
        <v>3</v>
      </c>
      <c r="P27" s="533" t="s">
        <v>243</v>
      </c>
      <c r="Q27" s="533">
        <f>IF($I27="Moderado",5,IF($I27="Mayor",10,IF($I27="Catastrófico",20,)))</f>
        <v>10</v>
      </c>
      <c r="R27" s="533" t="s">
        <v>244</v>
      </c>
      <c r="S27" s="533">
        <f>+O27*Q27</f>
        <v>30</v>
      </c>
      <c r="T27" s="533" t="s">
        <v>245</v>
      </c>
      <c r="U27" s="585" t="s">
        <v>300</v>
      </c>
      <c r="V27" s="542" t="s">
        <v>301</v>
      </c>
      <c r="W27" s="533" t="s">
        <v>302</v>
      </c>
      <c r="X27" s="533" t="s">
        <v>303</v>
      </c>
      <c r="Y27" s="533"/>
      <c r="Z27" s="533"/>
      <c r="AA27" s="600"/>
      <c r="AB27" s="463" t="s">
        <v>529</v>
      </c>
      <c r="AC27" s="464"/>
      <c r="AD27" s="464"/>
      <c r="AE27" s="465"/>
      <c r="AG27" s="256"/>
    </row>
    <row r="28" spans="1:33" s="163" customFormat="1" ht="115.5" customHeight="1">
      <c r="A28" s="169"/>
      <c r="B28" s="624"/>
      <c r="C28" s="173" t="s">
        <v>304</v>
      </c>
      <c r="D28" s="578"/>
      <c r="E28" s="570" t="s">
        <v>298</v>
      </c>
      <c r="F28" s="534"/>
      <c r="G28" s="534"/>
      <c r="H28" s="534"/>
      <c r="I28" s="534"/>
      <c r="J28" s="534"/>
      <c r="K28" s="535"/>
      <c r="L28" s="173" t="s">
        <v>305</v>
      </c>
      <c r="M28" s="172">
        <f>+'[2]VALORACION CONTROLES'!L24</f>
        <v>80</v>
      </c>
      <c r="N28" s="172">
        <f>+'[2]VALORACION CONTROLES'!O24</f>
        <v>0</v>
      </c>
      <c r="O28" s="534"/>
      <c r="P28" s="534"/>
      <c r="Q28" s="534"/>
      <c r="R28" s="534"/>
      <c r="S28" s="534"/>
      <c r="T28" s="535"/>
      <c r="U28" s="586"/>
      <c r="V28" s="543"/>
      <c r="W28" s="534"/>
      <c r="X28" s="534"/>
      <c r="Y28" s="524"/>
      <c r="Z28" s="534"/>
      <c r="AA28" s="601"/>
      <c r="AB28" s="466"/>
      <c r="AC28" s="467"/>
      <c r="AD28" s="467"/>
      <c r="AE28" s="468"/>
    </row>
    <row r="29" spans="1:33" s="163" customFormat="1" ht="159" customHeight="1">
      <c r="A29" s="169">
        <v>1</v>
      </c>
      <c r="B29" s="620" t="s">
        <v>306</v>
      </c>
      <c r="C29" s="200" t="s">
        <v>257</v>
      </c>
      <c r="D29" s="613" t="s">
        <v>307</v>
      </c>
      <c r="E29" s="615" t="s">
        <v>308</v>
      </c>
      <c r="F29" s="530">
        <f>IF($G29="Rara vez",1,IF($G29="Improbable",2,IF($G29="Posible",3,IF($G29="Probable",4, IF($G29="Casi seguro",5,)))))</f>
        <v>2</v>
      </c>
      <c r="G29" s="530" t="s">
        <v>247</v>
      </c>
      <c r="H29" s="530">
        <f>IF($I29="Moderado",5,IF($I29="Mayor",10,IF($I29="Catastrófico",20,)))</f>
        <v>10</v>
      </c>
      <c r="I29" s="530" t="s">
        <v>244</v>
      </c>
      <c r="J29" s="530">
        <f>+$F29*$H29</f>
        <v>20</v>
      </c>
      <c r="K29" s="530" t="s">
        <v>248</v>
      </c>
      <c r="L29" s="201" t="s">
        <v>309</v>
      </c>
      <c r="M29" s="202">
        <f>+'[2]VALORACION CONTROLES'!L122</f>
        <v>100</v>
      </c>
      <c r="N29" s="530">
        <f>+'[2]VALORACION CONTROLES'!O122</f>
        <v>2</v>
      </c>
      <c r="O29" s="530">
        <f>IF($P29="Rara vez",1,IF($P29="Improbable",2,IF($P29="Posible",3,IF($P29="Probable",4, IF($P29="Casi seguro",5,)))))</f>
        <v>1</v>
      </c>
      <c r="P29" s="530" t="s">
        <v>277</v>
      </c>
      <c r="Q29" s="530">
        <f>IF($I29="Moderado",5,IF($I29="Mayor",10,IF($I29="Catastrófico",20,)))</f>
        <v>10</v>
      </c>
      <c r="R29" s="530" t="s">
        <v>244</v>
      </c>
      <c r="S29" s="530">
        <f>+O29*Q29</f>
        <v>10</v>
      </c>
      <c r="T29" s="530" t="s">
        <v>278</v>
      </c>
      <c r="U29" s="617" t="s">
        <v>310</v>
      </c>
      <c r="V29" s="611" t="s">
        <v>311</v>
      </c>
      <c r="W29" s="613" t="s">
        <v>311</v>
      </c>
      <c r="X29" s="613" t="s">
        <v>311</v>
      </c>
      <c r="Y29" s="613"/>
      <c r="Z29" s="613"/>
      <c r="AA29" s="613"/>
      <c r="AB29" s="487" t="s">
        <v>467</v>
      </c>
      <c r="AC29" s="488"/>
      <c r="AD29" s="488"/>
      <c r="AE29" s="489"/>
    </row>
    <row r="30" spans="1:33" s="163" customFormat="1" ht="51.75" customHeight="1">
      <c r="A30" s="169"/>
      <c r="B30" s="621"/>
      <c r="C30" s="200" t="s">
        <v>312</v>
      </c>
      <c r="D30" s="614"/>
      <c r="E30" s="622" t="s">
        <v>308</v>
      </c>
      <c r="F30" s="531"/>
      <c r="G30" s="531"/>
      <c r="H30" s="531"/>
      <c r="I30" s="531"/>
      <c r="J30" s="531"/>
      <c r="K30" s="531"/>
      <c r="L30" s="615" t="s">
        <v>313</v>
      </c>
      <c r="M30" s="530">
        <f>+'[2]VALORACION CONTROLES'!L124</f>
        <v>100</v>
      </c>
      <c r="N30" s="531"/>
      <c r="O30" s="531"/>
      <c r="P30" s="531"/>
      <c r="Q30" s="531"/>
      <c r="R30" s="531"/>
      <c r="S30" s="531"/>
      <c r="T30" s="531"/>
      <c r="U30" s="618"/>
      <c r="V30" s="612"/>
      <c r="W30" s="614"/>
      <c r="X30" s="614"/>
      <c r="Y30" s="614"/>
      <c r="Z30" s="614"/>
      <c r="AA30" s="614"/>
      <c r="AB30" s="490"/>
      <c r="AC30" s="491"/>
      <c r="AD30" s="491"/>
      <c r="AE30" s="492"/>
    </row>
    <row r="31" spans="1:33" s="163" customFormat="1" ht="45.75" customHeight="1">
      <c r="A31" s="169"/>
      <c r="B31" s="621"/>
      <c r="C31" s="200" t="s">
        <v>314</v>
      </c>
      <c r="D31" s="614"/>
      <c r="E31" s="622" t="s">
        <v>308</v>
      </c>
      <c r="F31" s="531"/>
      <c r="G31" s="531"/>
      <c r="H31" s="531"/>
      <c r="I31" s="531"/>
      <c r="J31" s="531"/>
      <c r="K31" s="531"/>
      <c r="L31" s="616"/>
      <c r="M31" s="532"/>
      <c r="N31" s="532"/>
      <c r="O31" s="531"/>
      <c r="P31" s="531"/>
      <c r="Q31" s="531"/>
      <c r="R31" s="531"/>
      <c r="S31" s="531"/>
      <c r="T31" s="531"/>
      <c r="U31" s="618"/>
      <c r="V31" s="612"/>
      <c r="W31" s="614"/>
      <c r="X31" s="614"/>
      <c r="Y31" s="614"/>
      <c r="Z31" s="614"/>
      <c r="AA31" s="614"/>
      <c r="AB31" s="493"/>
      <c r="AC31" s="494"/>
      <c r="AD31" s="494"/>
      <c r="AE31" s="495"/>
    </row>
    <row r="32" spans="1:33" s="163" customFormat="1" ht="71.25" customHeight="1">
      <c r="A32" s="169">
        <v>1</v>
      </c>
      <c r="B32" s="619" t="s">
        <v>315</v>
      </c>
      <c r="C32" s="170" t="s">
        <v>316</v>
      </c>
      <c r="D32" s="577" t="s">
        <v>317</v>
      </c>
      <c r="E32" s="569" t="s">
        <v>318</v>
      </c>
      <c r="F32" s="533">
        <f>IF($G32="Rara vez",1,IF($G32="Improbable",2,IF($G32="Posible",3,IF($G32="Probable",4, IF($G32="Casi seguro",5,)))))</f>
        <v>2</v>
      </c>
      <c r="G32" s="533" t="s">
        <v>247</v>
      </c>
      <c r="H32" s="533">
        <f>IF($I32="Moderado",5,IF($I32="Mayor",10,IF($I32="Catastrófico",20,)))</f>
        <v>10</v>
      </c>
      <c r="I32" s="533" t="s">
        <v>244</v>
      </c>
      <c r="J32" s="533">
        <f>+$F32*$H32</f>
        <v>20</v>
      </c>
      <c r="K32" s="533" t="s">
        <v>248</v>
      </c>
      <c r="L32" s="173" t="s">
        <v>319</v>
      </c>
      <c r="M32" s="172">
        <f>+'[2]VALORACION CONTROLES'!L65</f>
        <v>85</v>
      </c>
      <c r="N32" s="533">
        <f>+'[2]VALORACION CONTROLES'!O65</f>
        <v>1</v>
      </c>
      <c r="O32" s="533">
        <f>IF($P32="Rara vez",1,IF($P32="Improbable",2,IF($P32="Posible",3,IF($P32="Probable",4, IF($P32="Casi seguro",5,)))))</f>
        <v>1</v>
      </c>
      <c r="P32" s="533" t="s">
        <v>277</v>
      </c>
      <c r="Q32" s="533">
        <f>IF($I32="Moderado",5,IF($I32="Mayor",10,IF($I32="Catastrófico",20,)))</f>
        <v>10</v>
      </c>
      <c r="R32" s="533" t="s">
        <v>244</v>
      </c>
      <c r="S32" s="533">
        <f>+O32*Q32</f>
        <v>10</v>
      </c>
      <c r="T32" s="533" t="s">
        <v>278</v>
      </c>
      <c r="U32" s="609" t="s">
        <v>320</v>
      </c>
      <c r="V32" s="610" t="s">
        <v>321</v>
      </c>
      <c r="W32" s="565" t="s">
        <v>322</v>
      </c>
      <c r="X32" s="565" t="s">
        <v>251</v>
      </c>
      <c r="Y32" s="533"/>
      <c r="Z32" s="533"/>
      <c r="AA32" s="600"/>
      <c r="AB32" s="463" t="s">
        <v>530</v>
      </c>
      <c r="AC32" s="464"/>
      <c r="AD32" s="464"/>
      <c r="AE32" s="465"/>
    </row>
    <row r="33" spans="1:34" s="163" customFormat="1" ht="81" customHeight="1">
      <c r="A33" s="169"/>
      <c r="B33" s="619"/>
      <c r="C33" s="170" t="s">
        <v>323</v>
      </c>
      <c r="D33" s="578"/>
      <c r="E33" s="570" t="s">
        <v>318</v>
      </c>
      <c r="F33" s="534"/>
      <c r="G33" s="534"/>
      <c r="H33" s="534"/>
      <c r="I33" s="534"/>
      <c r="J33" s="534"/>
      <c r="K33" s="534"/>
      <c r="L33" s="173" t="s">
        <v>324</v>
      </c>
      <c r="M33" s="172">
        <f>+'[2]VALORACION CONTROLES'!L67</f>
        <v>100</v>
      </c>
      <c r="N33" s="534"/>
      <c r="O33" s="534"/>
      <c r="P33" s="534"/>
      <c r="Q33" s="534"/>
      <c r="R33" s="534"/>
      <c r="S33" s="534"/>
      <c r="T33" s="534"/>
      <c r="U33" s="609"/>
      <c r="V33" s="610"/>
      <c r="W33" s="565"/>
      <c r="X33" s="565"/>
      <c r="Y33" s="534"/>
      <c r="Z33" s="534"/>
      <c r="AA33" s="601"/>
      <c r="AB33" s="466"/>
      <c r="AC33" s="467"/>
      <c r="AD33" s="467"/>
      <c r="AE33" s="468"/>
      <c r="AG33" s="256"/>
    </row>
    <row r="34" spans="1:34" s="163" customFormat="1" ht="126.75" customHeight="1">
      <c r="A34" s="169"/>
      <c r="B34" s="619"/>
      <c r="C34" s="170" t="s">
        <v>325</v>
      </c>
      <c r="D34" s="579"/>
      <c r="E34" s="571" t="s">
        <v>318</v>
      </c>
      <c r="F34" s="534"/>
      <c r="G34" s="534"/>
      <c r="H34" s="534"/>
      <c r="I34" s="534"/>
      <c r="J34" s="534"/>
      <c r="K34" s="535"/>
      <c r="L34" s="173" t="s">
        <v>326</v>
      </c>
      <c r="M34" s="172">
        <f>+'[2]VALORACION CONTROLES'!L69</f>
        <v>85</v>
      </c>
      <c r="N34" s="535"/>
      <c r="O34" s="534"/>
      <c r="P34" s="534"/>
      <c r="Q34" s="534"/>
      <c r="R34" s="534"/>
      <c r="S34" s="534"/>
      <c r="T34" s="534"/>
      <c r="U34" s="609"/>
      <c r="V34" s="610"/>
      <c r="W34" s="565"/>
      <c r="X34" s="565"/>
      <c r="Y34" s="535"/>
      <c r="Z34" s="535"/>
      <c r="AA34" s="608"/>
      <c r="AB34" s="469" t="s">
        <v>516</v>
      </c>
      <c r="AC34" s="470"/>
      <c r="AD34" s="470"/>
      <c r="AE34" s="471"/>
      <c r="AG34" s="256"/>
    </row>
    <row r="35" spans="1:34" s="163" customFormat="1" ht="93.75" customHeight="1">
      <c r="A35" s="169">
        <v>1</v>
      </c>
      <c r="B35" s="619"/>
      <c r="C35" s="170" t="s">
        <v>327</v>
      </c>
      <c r="D35" s="577" t="s">
        <v>328</v>
      </c>
      <c r="E35" s="569" t="s">
        <v>259</v>
      </c>
      <c r="F35" s="533">
        <f>IF($G35="Rara vez",1,IF($G35="Improbable",2,IF($G35="Posible",3,IF($G35="Probable",4, IF($G35="Casi seguro",5,)))))</f>
        <v>1</v>
      </c>
      <c r="G35" s="533" t="s">
        <v>277</v>
      </c>
      <c r="H35" s="533">
        <f>IF($I35="Moderado",5,IF($I35="Mayor",10,IF($I35="Catastrófico",20,)))</f>
        <v>10</v>
      </c>
      <c r="I35" s="533" t="s">
        <v>244</v>
      </c>
      <c r="J35" s="533">
        <f>+$F35*$H35</f>
        <v>10</v>
      </c>
      <c r="K35" s="533" t="s">
        <v>278</v>
      </c>
      <c r="L35" s="569" t="s">
        <v>329</v>
      </c>
      <c r="M35" s="533">
        <f>+'[2]VALORACION CONTROLES'!L77</f>
        <v>100</v>
      </c>
      <c r="N35" s="533">
        <f>+'[2]VALORACION CONTROLES'!O77</f>
        <v>1</v>
      </c>
      <c r="O35" s="533">
        <f>IF($P35="Rara vez",1,IF($P35="Improbable",2,IF($P35="Posible",3,IF($P35="Probable",4, IF($P35="Casi seguro",5,)))))</f>
        <v>1</v>
      </c>
      <c r="P35" s="533" t="s">
        <v>277</v>
      </c>
      <c r="Q35" s="533">
        <f>IF($I35="Moderado",5,IF($I35="Mayor",10,IF($I35="Catastrófico",20,)))</f>
        <v>10</v>
      </c>
      <c r="R35" s="533" t="s">
        <v>244</v>
      </c>
      <c r="S35" s="533">
        <f>+O35*Q35</f>
        <v>10</v>
      </c>
      <c r="T35" s="533" t="s">
        <v>278</v>
      </c>
      <c r="U35" s="609" t="s">
        <v>330</v>
      </c>
      <c r="V35" s="610">
        <v>44285</v>
      </c>
      <c r="W35" s="565" t="s">
        <v>331</v>
      </c>
      <c r="X35" s="565" t="s">
        <v>332</v>
      </c>
      <c r="Y35" s="533"/>
      <c r="Z35" s="533"/>
      <c r="AA35" s="600"/>
      <c r="AB35" s="496" t="s">
        <v>477</v>
      </c>
      <c r="AC35" s="497"/>
      <c r="AD35" s="497"/>
      <c r="AE35" s="498"/>
    </row>
    <row r="36" spans="1:34" s="163" customFormat="1" ht="78" customHeight="1">
      <c r="A36" s="169"/>
      <c r="B36" s="619"/>
      <c r="C36" s="170" t="s">
        <v>333</v>
      </c>
      <c r="D36" s="578"/>
      <c r="E36" s="570"/>
      <c r="F36" s="534"/>
      <c r="G36" s="534"/>
      <c r="H36" s="534"/>
      <c r="I36" s="534"/>
      <c r="J36" s="534"/>
      <c r="K36" s="534"/>
      <c r="L36" s="571"/>
      <c r="M36" s="535"/>
      <c r="N36" s="535"/>
      <c r="O36" s="534"/>
      <c r="P36" s="534"/>
      <c r="Q36" s="534"/>
      <c r="R36" s="534"/>
      <c r="S36" s="534"/>
      <c r="T36" s="534"/>
      <c r="U36" s="609"/>
      <c r="V36" s="610"/>
      <c r="W36" s="565"/>
      <c r="X36" s="565"/>
      <c r="Y36" s="534"/>
      <c r="Z36" s="534"/>
      <c r="AA36" s="601"/>
      <c r="AB36" s="499"/>
      <c r="AC36" s="500"/>
      <c r="AD36" s="500"/>
      <c r="AE36" s="501"/>
      <c r="AG36" s="256"/>
    </row>
    <row r="37" spans="1:34" s="163" customFormat="1" ht="126" customHeight="1">
      <c r="A37" s="169">
        <v>1</v>
      </c>
      <c r="B37" s="619"/>
      <c r="C37" s="170" t="s">
        <v>334</v>
      </c>
      <c r="D37" s="577" t="s">
        <v>335</v>
      </c>
      <c r="E37" s="569" t="s">
        <v>259</v>
      </c>
      <c r="F37" s="533">
        <f>IF($G37="Rara vez",1,IF($G37="Improbable",2,IF($G37="Posible",3,IF($G37="Probable",4, IF($G37="Casi seguro",5,)))))</f>
        <v>1</v>
      </c>
      <c r="G37" s="533" t="s">
        <v>277</v>
      </c>
      <c r="H37" s="533">
        <f>IF($I37="Moderado",5,IF($I37="Mayor",10,IF($I37="Catastrófico",20,)))</f>
        <v>10</v>
      </c>
      <c r="I37" s="533" t="s">
        <v>244</v>
      </c>
      <c r="J37" s="533">
        <f>+$F37*$H37</f>
        <v>10</v>
      </c>
      <c r="K37" s="533" t="s">
        <v>278</v>
      </c>
      <c r="L37" s="173" t="s">
        <v>336</v>
      </c>
      <c r="M37" s="172">
        <f>+'[2]VALORACION CONTROLES'!L92</f>
        <v>100</v>
      </c>
      <c r="N37" s="172">
        <f>+'[2]VALORACION CONTROLES'!O92</f>
        <v>2</v>
      </c>
      <c r="O37" s="533">
        <f>IF($P37="Rara vez",1,IF($P37="Improbable",2,IF($P37="Posible",3,IF($P37="Probable",4, IF($P37="Casi seguro",5,)))))</f>
        <v>1</v>
      </c>
      <c r="P37" s="533" t="s">
        <v>277</v>
      </c>
      <c r="Q37" s="533">
        <f>IF($I37="Moderado",5,IF($I37="Mayor",10,IF($I37="Catastrófico",20,)))</f>
        <v>10</v>
      </c>
      <c r="R37" s="533" t="s">
        <v>244</v>
      </c>
      <c r="S37" s="533">
        <f>+O37*Q37</f>
        <v>10</v>
      </c>
      <c r="T37" s="533" t="s">
        <v>278</v>
      </c>
      <c r="U37" s="575" t="s">
        <v>337</v>
      </c>
      <c r="V37" s="593" t="s">
        <v>338</v>
      </c>
      <c r="W37" s="533" t="s">
        <v>339</v>
      </c>
      <c r="X37" s="533" t="s">
        <v>340</v>
      </c>
      <c r="Y37" s="539"/>
      <c r="Z37" s="539"/>
      <c r="AA37" s="572"/>
      <c r="AB37" s="457" t="s">
        <v>517</v>
      </c>
      <c r="AC37" s="502"/>
      <c r="AD37" s="502"/>
      <c r="AE37" s="503"/>
    </row>
    <row r="38" spans="1:34" s="163" customFormat="1" ht="114" customHeight="1">
      <c r="A38" s="169"/>
      <c r="B38" s="619"/>
      <c r="C38" s="170" t="s">
        <v>341</v>
      </c>
      <c r="D38" s="578"/>
      <c r="E38" s="570"/>
      <c r="F38" s="534"/>
      <c r="G38" s="534"/>
      <c r="H38" s="534"/>
      <c r="I38" s="534"/>
      <c r="J38" s="534"/>
      <c r="K38" s="534"/>
      <c r="L38" s="173" t="s">
        <v>342</v>
      </c>
      <c r="M38" s="172">
        <f>+'[2]VALORACION CONTROLES'!L94</f>
        <v>100</v>
      </c>
      <c r="N38" s="172">
        <f>+'[2]VALORACION CONTROLES'!O93</f>
        <v>0</v>
      </c>
      <c r="O38" s="534"/>
      <c r="P38" s="534"/>
      <c r="Q38" s="534"/>
      <c r="R38" s="534"/>
      <c r="S38" s="534"/>
      <c r="T38" s="534"/>
      <c r="U38" s="576"/>
      <c r="V38" s="594"/>
      <c r="W38" s="534"/>
      <c r="X38" s="534"/>
      <c r="Y38" s="540"/>
      <c r="Z38" s="540"/>
      <c r="AA38" s="590"/>
      <c r="AB38" s="504"/>
      <c r="AC38" s="505"/>
      <c r="AD38" s="505"/>
      <c r="AE38" s="506"/>
    </row>
    <row r="39" spans="1:34" s="163" customFormat="1" ht="66.75" customHeight="1">
      <c r="A39" s="169"/>
      <c r="B39" s="619"/>
      <c r="C39" s="170" t="s">
        <v>334</v>
      </c>
      <c r="D39" s="579"/>
      <c r="E39" s="571"/>
      <c r="F39" s="534"/>
      <c r="G39" s="534"/>
      <c r="H39" s="534"/>
      <c r="I39" s="534"/>
      <c r="J39" s="534"/>
      <c r="K39" s="535"/>
      <c r="L39" s="173" t="s">
        <v>343</v>
      </c>
      <c r="M39" s="172"/>
      <c r="N39" s="172"/>
      <c r="O39" s="534"/>
      <c r="P39" s="534"/>
      <c r="Q39" s="534"/>
      <c r="R39" s="534"/>
      <c r="S39" s="534"/>
      <c r="T39" s="534"/>
      <c r="U39" s="576"/>
      <c r="V39" s="594"/>
      <c r="W39" s="534"/>
      <c r="X39" s="534"/>
      <c r="Y39" s="540"/>
      <c r="Z39" s="540"/>
      <c r="AA39" s="534"/>
      <c r="AB39" s="507"/>
      <c r="AC39" s="508"/>
      <c r="AD39" s="508"/>
      <c r="AE39" s="509"/>
      <c r="AG39" s="256"/>
    </row>
    <row r="40" spans="1:34" s="163" customFormat="1" ht="111" customHeight="1">
      <c r="A40" s="169">
        <v>1</v>
      </c>
      <c r="B40" s="607" t="s">
        <v>344</v>
      </c>
      <c r="C40" s="170" t="s">
        <v>345</v>
      </c>
      <c r="D40" s="577" t="s">
        <v>346</v>
      </c>
      <c r="E40" s="569" t="s">
        <v>259</v>
      </c>
      <c r="F40" s="533">
        <f>IF($G40="Rara vez",1,IF($G40="Improbable",2,IF($G40="Posible",3,IF($G40="Probable",4, IF($G40="Casi seguro",5,)))))</f>
        <v>3</v>
      </c>
      <c r="G40" s="533" t="s">
        <v>243</v>
      </c>
      <c r="H40" s="533">
        <f>IF($I40="Moderado",5,IF($I40="Mayor",10,IF($I40="Catastrófico",20,)))</f>
        <v>10</v>
      </c>
      <c r="I40" s="533" t="s">
        <v>244</v>
      </c>
      <c r="J40" s="533">
        <f>+$F40*$H40</f>
        <v>30</v>
      </c>
      <c r="K40" s="533" t="s">
        <v>245</v>
      </c>
      <c r="L40" s="605" t="s">
        <v>347</v>
      </c>
      <c r="M40" s="533">
        <f>+'[2]VALORACION CONTROLES'!L107</f>
        <v>100</v>
      </c>
      <c r="N40" s="533">
        <f>+'[2]VALORACION CONTROLES'!O107</f>
        <v>2</v>
      </c>
      <c r="O40" s="533">
        <f>IF($P40="Rara vez",1,IF($P40="Improbable",2,IF($P40="Posible",3,IF($P40="Probable",4, IF($P40="Casi seguro",5,)))))</f>
        <v>1</v>
      </c>
      <c r="P40" s="533" t="s">
        <v>277</v>
      </c>
      <c r="Q40" s="533">
        <f>IF($I40="Moderado",5,IF($I40="Mayor",10,IF($I40="Catastrófico",20,)))</f>
        <v>10</v>
      </c>
      <c r="R40" s="533" t="s">
        <v>244</v>
      </c>
      <c r="S40" s="533">
        <f>+O40*Q40</f>
        <v>10</v>
      </c>
      <c r="T40" s="533" t="s">
        <v>278</v>
      </c>
      <c r="U40" s="575" t="s">
        <v>348</v>
      </c>
      <c r="V40" s="542" t="s">
        <v>349</v>
      </c>
      <c r="W40" s="542" t="s">
        <v>350</v>
      </c>
      <c r="X40" s="533" t="s">
        <v>340</v>
      </c>
      <c r="Y40" s="533"/>
      <c r="Z40" s="533"/>
      <c r="AA40" s="572"/>
      <c r="AB40" s="481" t="s">
        <v>537</v>
      </c>
      <c r="AC40" s="482"/>
      <c r="AD40" s="482"/>
      <c r="AE40" s="483"/>
    </row>
    <row r="41" spans="1:34" s="163" customFormat="1" ht="83.25" customHeight="1">
      <c r="A41" s="169"/>
      <c r="B41" s="607"/>
      <c r="C41" s="170" t="s">
        <v>257</v>
      </c>
      <c r="D41" s="578"/>
      <c r="E41" s="570"/>
      <c r="F41" s="534"/>
      <c r="G41" s="534"/>
      <c r="H41" s="534"/>
      <c r="I41" s="534"/>
      <c r="J41" s="534"/>
      <c r="K41" s="534"/>
      <c r="L41" s="606"/>
      <c r="M41" s="535"/>
      <c r="N41" s="535"/>
      <c r="O41" s="534"/>
      <c r="P41" s="534"/>
      <c r="Q41" s="534"/>
      <c r="R41" s="534"/>
      <c r="S41" s="534"/>
      <c r="T41" s="534"/>
      <c r="U41" s="576"/>
      <c r="V41" s="543"/>
      <c r="W41" s="543"/>
      <c r="X41" s="534"/>
      <c r="Y41" s="534"/>
      <c r="Z41" s="534"/>
      <c r="AA41" s="590"/>
      <c r="AB41" s="481" t="s">
        <v>538</v>
      </c>
      <c r="AC41" s="482"/>
      <c r="AD41" s="482"/>
      <c r="AE41" s="483"/>
      <c r="AG41" s="256"/>
    </row>
    <row r="42" spans="1:34" s="163" customFormat="1" ht="114" customHeight="1">
      <c r="A42" s="169">
        <v>1</v>
      </c>
      <c r="B42" s="607"/>
      <c r="C42" s="170" t="s">
        <v>351</v>
      </c>
      <c r="D42" s="577" t="s">
        <v>352</v>
      </c>
      <c r="E42" s="569" t="s">
        <v>259</v>
      </c>
      <c r="F42" s="533">
        <f>IF($G42="Rara vez",1,IF($G42="Improbable",2,IF($G42="Posible",3,IF($G42="Probable",4, IF($G42="Casi seguro",5,)))))</f>
        <v>3</v>
      </c>
      <c r="G42" s="533" t="s">
        <v>243</v>
      </c>
      <c r="H42" s="533">
        <f>IF($I42="Moderado",5,IF($I42="Mayor",10,IF($I42="Catastrófico",20,)))</f>
        <v>10</v>
      </c>
      <c r="I42" s="533" t="s">
        <v>244</v>
      </c>
      <c r="J42" s="533">
        <f>+$F42*$H42</f>
        <v>30</v>
      </c>
      <c r="K42" s="533" t="s">
        <v>245</v>
      </c>
      <c r="L42" s="569" t="s">
        <v>353</v>
      </c>
      <c r="M42" s="533">
        <f>+'[2]VALORACION CONTROLES'!L137</f>
        <v>95</v>
      </c>
      <c r="N42" s="533">
        <f>+'[2]VALORACION CONTROLES'!O137</f>
        <v>1</v>
      </c>
      <c r="O42" s="533">
        <f>IF($P42="Rara vez",1,IF($P42="Improbable",2,IF($P42="Posible",3,IF($P42="Probable",4, IF($P42="Casi seguro",5,)))))</f>
        <v>2</v>
      </c>
      <c r="P42" s="533" t="s">
        <v>247</v>
      </c>
      <c r="Q42" s="533">
        <f>IF($I42="Moderado",5,IF($I42="Mayor",10,IF($I42="Catastrófico",20,)))</f>
        <v>10</v>
      </c>
      <c r="R42" s="533" t="s">
        <v>244</v>
      </c>
      <c r="S42" s="533">
        <f>+O42*Q42</f>
        <v>20</v>
      </c>
      <c r="T42" s="533" t="s">
        <v>248</v>
      </c>
      <c r="U42" s="575" t="s">
        <v>354</v>
      </c>
      <c r="V42" s="593" t="s">
        <v>355</v>
      </c>
      <c r="W42" s="533" t="s">
        <v>356</v>
      </c>
      <c r="X42" s="533" t="s">
        <v>251</v>
      </c>
      <c r="Y42" s="533"/>
      <c r="Z42" s="533"/>
      <c r="AA42" s="600"/>
      <c r="AB42" s="457" t="s">
        <v>531</v>
      </c>
      <c r="AC42" s="458"/>
      <c r="AD42" s="458"/>
      <c r="AE42" s="459"/>
    </row>
    <row r="43" spans="1:34" s="163" customFormat="1" ht="69.75" customHeight="1">
      <c r="A43" s="169"/>
      <c r="B43" s="607"/>
      <c r="C43" s="170" t="s">
        <v>357</v>
      </c>
      <c r="D43" s="578"/>
      <c r="E43" s="570"/>
      <c r="F43" s="534"/>
      <c r="G43" s="534"/>
      <c r="H43" s="534"/>
      <c r="I43" s="534"/>
      <c r="J43" s="534"/>
      <c r="K43" s="534"/>
      <c r="L43" s="571"/>
      <c r="M43" s="535"/>
      <c r="N43" s="535"/>
      <c r="O43" s="534"/>
      <c r="P43" s="534"/>
      <c r="Q43" s="534"/>
      <c r="R43" s="534"/>
      <c r="S43" s="534"/>
      <c r="T43" s="534"/>
      <c r="U43" s="576"/>
      <c r="V43" s="594"/>
      <c r="W43" s="534"/>
      <c r="X43" s="534"/>
      <c r="Y43" s="534"/>
      <c r="Z43" s="534"/>
      <c r="AA43" s="601"/>
      <c r="AB43" s="460"/>
      <c r="AC43" s="461"/>
      <c r="AD43" s="461"/>
      <c r="AE43" s="462"/>
      <c r="AG43" s="256"/>
    </row>
    <row r="44" spans="1:34" s="163" customFormat="1" ht="92.25" customHeight="1">
      <c r="A44" s="169">
        <v>1</v>
      </c>
      <c r="B44" s="604" t="s">
        <v>358</v>
      </c>
      <c r="C44" s="170" t="s">
        <v>359</v>
      </c>
      <c r="D44" s="577" t="s">
        <v>360</v>
      </c>
      <c r="E44" s="569" t="s">
        <v>259</v>
      </c>
      <c r="F44" s="533">
        <f>IF($G44="Rara vez",1,IF($G44="Improbable",2,IF($G44="Posible",3,IF($G44="Probable",4, IF($G44="Casi seguro",5,)))))</f>
        <v>3</v>
      </c>
      <c r="G44" s="533" t="s">
        <v>243</v>
      </c>
      <c r="H44" s="533">
        <f>IF($I44="Moderado",5,IF($I44="Mayor",10,IF($I44="Catastrófico",20,)))</f>
        <v>10</v>
      </c>
      <c r="I44" s="533" t="s">
        <v>244</v>
      </c>
      <c r="J44" s="533">
        <f>+$F44*$H44</f>
        <v>30</v>
      </c>
      <c r="K44" s="533" t="s">
        <v>245</v>
      </c>
      <c r="L44" s="173" t="s">
        <v>361</v>
      </c>
      <c r="M44" s="172">
        <f>+'[2]VALORACION CONTROLES'!L152</f>
        <v>85</v>
      </c>
      <c r="N44" s="533">
        <f>+'[2]VALORACION CONTROLES'!O152</f>
        <v>1</v>
      </c>
      <c r="O44" s="533">
        <f>IF($P44="Rara vez",1,IF($P44="Improbable",2,IF($P44="Posible",3,IF($P44="Probable",4, IF($P44="Casi seguro",5,)))))</f>
        <v>2</v>
      </c>
      <c r="P44" s="533" t="s">
        <v>247</v>
      </c>
      <c r="Q44" s="533">
        <f>IF($I44="Moderado",5,IF($I44="Mayor",10,IF($I44="Catastrófico",20,)))</f>
        <v>10</v>
      </c>
      <c r="R44" s="533" t="s">
        <v>244</v>
      </c>
      <c r="S44" s="533">
        <f>+O44*Q44</f>
        <v>20</v>
      </c>
      <c r="T44" s="533" t="s">
        <v>248</v>
      </c>
      <c r="U44" s="575" t="s">
        <v>362</v>
      </c>
      <c r="V44" s="542">
        <v>44560</v>
      </c>
      <c r="W44" s="533" t="s">
        <v>363</v>
      </c>
      <c r="X44" s="533" t="s">
        <v>251</v>
      </c>
      <c r="Y44" s="533"/>
      <c r="Z44" s="533"/>
      <c r="AA44" s="600"/>
      <c r="AB44" s="457" t="s">
        <v>533</v>
      </c>
      <c r="AC44" s="458"/>
      <c r="AD44" s="458"/>
      <c r="AE44" s="459"/>
    </row>
    <row r="45" spans="1:34" s="163" customFormat="1" ht="90.75" customHeight="1">
      <c r="A45" s="169"/>
      <c r="B45" s="604"/>
      <c r="C45" s="170" t="s">
        <v>364</v>
      </c>
      <c r="D45" s="578"/>
      <c r="E45" s="570"/>
      <c r="F45" s="534"/>
      <c r="G45" s="534"/>
      <c r="H45" s="534"/>
      <c r="I45" s="534"/>
      <c r="J45" s="534"/>
      <c r="K45" s="534"/>
      <c r="L45" s="173" t="s">
        <v>365</v>
      </c>
      <c r="M45" s="172">
        <f>+'[2]VALORACION CONTROLES'!L154</f>
        <v>85</v>
      </c>
      <c r="N45" s="534"/>
      <c r="O45" s="534"/>
      <c r="P45" s="534"/>
      <c r="Q45" s="534"/>
      <c r="R45" s="534"/>
      <c r="S45" s="534"/>
      <c r="T45" s="534"/>
      <c r="U45" s="576"/>
      <c r="V45" s="543"/>
      <c r="W45" s="534"/>
      <c r="X45" s="534"/>
      <c r="Y45" s="534"/>
      <c r="Z45" s="534"/>
      <c r="AA45" s="601"/>
      <c r="AB45" s="484"/>
      <c r="AC45" s="485"/>
      <c r="AD45" s="485"/>
      <c r="AE45" s="486"/>
    </row>
    <row r="46" spans="1:34" s="163" customFormat="1" ht="88.5" customHeight="1">
      <c r="A46" s="169"/>
      <c r="B46" s="604"/>
      <c r="C46" s="170" t="s">
        <v>312</v>
      </c>
      <c r="D46" s="578"/>
      <c r="E46" s="570"/>
      <c r="F46" s="534"/>
      <c r="G46" s="534"/>
      <c r="H46" s="534"/>
      <c r="I46" s="534"/>
      <c r="J46" s="534"/>
      <c r="K46" s="534"/>
      <c r="L46" s="569" t="s">
        <v>366</v>
      </c>
      <c r="M46" s="533">
        <f>+'[2]VALORACION CONTROLES'!L156</f>
        <v>100</v>
      </c>
      <c r="N46" s="534"/>
      <c r="O46" s="534"/>
      <c r="P46" s="534"/>
      <c r="Q46" s="534"/>
      <c r="R46" s="534"/>
      <c r="S46" s="534"/>
      <c r="T46" s="534"/>
      <c r="U46" s="576"/>
      <c r="V46" s="543"/>
      <c r="W46" s="534"/>
      <c r="X46" s="534"/>
      <c r="Y46" s="534"/>
      <c r="Z46" s="534"/>
      <c r="AA46" s="601"/>
      <c r="AB46" s="484"/>
      <c r="AC46" s="485"/>
      <c r="AD46" s="485"/>
      <c r="AE46" s="486"/>
    </row>
    <row r="47" spans="1:34" s="163" customFormat="1" ht="28.5">
      <c r="A47" s="169"/>
      <c r="B47" s="604"/>
      <c r="C47" s="170" t="s">
        <v>345</v>
      </c>
      <c r="D47" s="579"/>
      <c r="E47" s="571"/>
      <c r="F47" s="534"/>
      <c r="G47" s="534"/>
      <c r="H47" s="534"/>
      <c r="I47" s="534"/>
      <c r="J47" s="534"/>
      <c r="K47" s="535"/>
      <c r="L47" s="571"/>
      <c r="M47" s="535"/>
      <c r="N47" s="535"/>
      <c r="O47" s="534"/>
      <c r="P47" s="534"/>
      <c r="Q47" s="534"/>
      <c r="R47" s="534"/>
      <c r="S47" s="534"/>
      <c r="T47" s="535"/>
      <c r="U47" s="602"/>
      <c r="V47" s="543"/>
      <c r="W47" s="534"/>
      <c r="X47" s="534"/>
      <c r="Y47" s="524"/>
      <c r="Z47" s="524"/>
      <c r="AA47" s="601"/>
      <c r="AB47" s="460"/>
      <c r="AC47" s="461"/>
      <c r="AD47" s="461"/>
      <c r="AE47" s="462"/>
      <c r="AH47" s="256">
        <v>44326</v>
      </c>
    </row>
    <row r="48" spans="1:34" s="163" customFormat="1" ht="80.25" customHeight="1">
      <c r="A48" s="169">
        <v>1</v>
      </c>
      <c r="B48" s="604"/>
      <c r="C48" s="170" t="s">
        <v>367</v>
      </c>
      <c r="D48" s="577" t="s">
        <v>368</v>
      </c>
      <c r="E48" s="580" t="s">
        <v>369</v>
      </c>
      <c r="F48" s="533">
        <f>IF($G48="Rara vez",1,IF($G48="Improbable",2,IF($G48="Posible",3,IF($G48="Probable",4, IF($G48="Casi seguro",5,)))))</f>
        <v>3</v>
      </c>
      <c r="G48" s="533" t="s">
        <v>243</v>
      </c>
      <c r="H48" s="533">
        <f>IF($I48="Moderado",5,IF($I48="Mayor",10,IF($I48="Catastrófico",20,)))</f>
        <v>10</v>
      </c>
      <c r="I48" s="533" t="s">
        <v>244</v>
      </c>
      <c r="J48" s="533">
        <f>+$F48*$H48</f>
        <v>30</v>
      </c>
      <c r="K48" s="533" t="s">
        <v>245</v>
      </c>
      <c r="L48" s="173" t="s">
        <v>370</v>
      </c>
      <c r="M48" s="172">
        <f>+'[2]VALORACION CONTROLES'!L167</f>
        <v>100</v>
      </c>
      <c r="N48" s="533">
        <f>+'[2]VALORACION CONTROLES'!O167</f>
        <v>1</v>
      </c>
      <c r="O48" s="533">
        <f>IF($P48="Rara vez",1,IF($P48="Improbable",2,IF($P48="Posible",3,IF($P48="Probable",4, IF($P48="Casi seguro",5,)))))</f>
        <v>2</v>
      </c>
      <c r="P48" s="533" t="s">
        <v>247</v>
      </c>
      <c r="Q48" s="533">
        <f>IF($I48="Moderado",5,IF($I48="Mayor",10,IF($I48="Catastrófico",20,)))</f>
        <v>10</v>
      </c>
      <c r="R48" s="533" t="s">
        <v>244</v>
      </c>
      <c r="S48" s="533">
        <f>+O48*Q48</f>
        <v>20</v>
      </c>
      <c r="T48" s="533" t="s">
        <v>248</v>
      </c>
      <c r="U48" s="575" t="s">
        <v>371</v>
      </c>
      <c r="V48" s="542" t="s">
        <v>372</v>
      </c>
      <c r="W48" s="533" t="s">
        <v>363</v>
      </c>
      <c r="X48" s="533" t="s">
        <v>251</v>
      </c>
      <c r="Y48" s="533"/>
      <c r="Z48" s="533"/>
      <c r="AA48" s="572"/>
      <c r="AB48" s="457" t="s">
        <v>539</v>
      </c>
      <c r="AC48" s="458"/>
      <c r="AD48" s="458"/>
      <c r="AE48" s="459"/>
    </row>
    <row r="49" spans="1:33" s="163" customFormat="1" ht="89.25" customHeight="1">
      <c r="A49" s="169"/>
      <c r="B49" s="604"/>
      <c r="C49" s="170" t="s">
        <v>373</v>
      </c>
      <c r="D49" s="578"/>
      <c r="E49" s="581"/>
      <c r="F49" s="534"/>
      <c r="G49" s="534"/>
      <c r="H49" s="534"/>
      <c r="I49" s="534"/>
      <c r="J49" s="534"/>
      <c r="K49" s="534"/>
      <c r="L49" s="173" t="s">
        <v>374</v>
      </c>
      <c r="M49" s="172">
        <f>+'[2]VALORACION CONTROLES'!L169</f>
        <v>85</v>
      </c>
      <c r="N49" s="534"/>
      <c r="O49" s="534"/>
      <c r="P49" s="534"/>
      <c r="Q49" s="534"/>
      <c r="R49" s="534"/>
      <c r="S49" s="534"/>
      <c r="T49" s="534"/>
      <c r="U49" s="576"/>
      <c r="V49" s="543"/>
      <c r="W49" s="534"/>
      <c r="X49" s="534"/>
      <c r="Y49" s="534"/>
      <c r="Z49" s="534"/>
      <c r="AA49" s="590"/>
      <c r="AB49" s="460"/>
      <c r="AC49" s="461"/>
      <c r="AD49" s="461"/>
      <c r="AE49" s="462"/>
    </row>
    <row r="50" spans="1:33" s="163" customFormat="1" ht="84" customHeight="1">
      <c r="A50" s="169"/>
      <c r="B50" s="604"/>
      <c r="C50" s="170" t="s">
        <v>345</v>
      </c>
      <c r="D50" s="578"/>
      <c r="E50" s="581"/>
      <c r="F50" s="534"/>
      <c r="G50" s="534"/>
      <c r="H50" s="534"/>
      <c r="I50" s="534"/>
      <c r="J50" s="534"/>
      <c r="K50" s="534"/>
      <c r="L50" s="173" t="s">
        <v>375</v>
      </c>
      <c r="M50" s="172">
        <f>+'[2]VALORACION CONTROLES'!L171</f>
        <v>100</v>
      </c>
      <c r="N50" s="535"/>
      <c r="O50" s="534"/>
      <c r="P50" s="534"/>
      <c r="Q50" s="534"/>
      <c r="R50" s="534"/>
      <c r="S50" s="534"/>
      <c r="T50" s="534"/>
      <c r="U50" s="576"/>
      <c r="V50" s="543"/>
      <c r="W50" s="534"/>
      <c r="X50" s="534"/>
      <c r="Y50" s="534"/>
      <c r="Z50" s="534"/>
      <c r="AA50" s="590"/>
      <c r="AB50" s="457" t="s">
        <v>540</v>
      </c>
      <c r="AC50" s="458"/>
      <c r="AD50" s="458"/>
      <c r="AE50" s="459"/>
    </row>
    <row r="51" spans="1:33" s="163" customFormat="1" ht="49.5" customHeight="1">
      <c r="A51" s="169">
        <f>+A48+1</f>
        <v>2</v>
      </c>
      <c r="B51" s="604"/>
      <c r="C51" s="170" t="s">
        <v>376</v>
      </c>
      <c r="D51" s="579"/>
      <c r="E51" s="582"/>
      <c r="F51" s="535"/>
      <c r="G51" s="535"/>
      <c r="H51" s="534"/>
      <c r="I51" s="535"/>
      <c r="J51" s="535"/>
      <c r="K51" s="535"/>
      <c r="L51" s="173"/>
      <c r="M51" s="172"/>
      <c r="N51" s="172"/>
      <c r="O51" s="534"/>
      <c r="P51" s="534"/>
      <c r="Q51" s="534"/>
      <c r="R51" s="534"/>
      <c r="S51" s="534"/>
      <c r="T51" s="535"/>
      <c r="U51" s="603"/>
      <c r="V51" s="544"/>
      <c r="W51" s="535"/>
      <c r="X51" s="534"/>
      <c r="Y51" s="535"/>
      <c r="Z51" s="535"/>
      <c r="AA51" s="595"/>
      <c r="AB51" s="460"/>
      <c r="AC51" s="461"/>
      <c r="AD51" s="461"/>
      <c r="AE51" s="462"/>
    </row>
    <row r="52" spans="1:33" s="163" customFormat="1" ht="142.5">
      <c r="A52" s="169">
        <v>1</v>
      </c>
      <c r="B52" s="598" t="s">
        <v>377</v>
      </c>
      <c r="C52" s="170" t="s">
        <v>378</v>
      </c>
      <c r="D52" s="577" t="s">
        <v>379</v>
      </c>
      <c r="E52" s="580" t="s">
        <v>380</v>
      </c>
      <c r="F52" s="533">
        <f>IF($G52="Rara vez",1,IF($G52="Improbable",2,IF($G52="Posible",3,IF($G52="Probable",4, IF($G52="Casi seguro",5,)))))</f>
        <v>4</v>
      </c>
      <c r="G52" s="533" t="s">
        <v>381</v>
      </c>
      <c r="H52" s="533">
        <f>IF($I52="Moderado",5,IF($I52="Mayor",10,IF($I52="Catastrófico",20,)))</f>
        <v>10</v>
      </c>
      <c r="I52" s="533" t="s">
        <v>244</v>
      </c>
      <c r="J52" s="533">
        <f>+$F52*$H52</f>
        <v>40</v>
      </c>
      <c r="K52" s="533" t="s">
        <v>245</v>
      </c>
      <c r="L52" s="173" t="s">
        <v>382</v>
      </c>
      <c r="M52" s="172">
        <f>+'[2]VALORACION CONTROLES'!L182</f>
        <v>85</v>
      </c>
      <c r="N52" s="533">
        <f>+'[2]VALORACION CONTROLES'!O182</f>
        <v>1</v>
      </c>
      <c r="O52" s="533">
        <f>IF($P52="Rara vez",1,IF($P52="Improbable",2,IF($P52="Posible",3,IF($P52="Probable",4, IF($P52="Casi seguro",5,)))))</f>
        <v>3</v>
      </c>
      <c r="P52" s="533" t="s">
        <v>243</v>
      </c>
      <c r="Q52" s="533">
        <f>IF($I52="Moderado",5,IF($I52="Mayor",10,IF($I52="Catastrófico",20,)))</f>
        <v>10</v>
      </c>
      <c r="R52" s="533" t="s">
        <v>244</v>
      </c>
      <c r="S52" s="533">
        <f>+O52*Q52</f>
        <v>30</v>
      </c>
      <c r="T52" s="533" t="s">
        <v>245</v>
      </c>
      <c r="U52" s="585" t="s">
        <v>383</v>
      </c>
      <c r="V52" s="542">
        <v>44561</v>
      </c>
      <c r="W52" s="533" t="s">
        <v>384</v>
      </c>
      <c r="X52" s="533" t="s">
        <v>251</v>
      </c>
      <c r="Y52" s="533"/>
      <c r="Z52" s="533"/>
      <c r="AA52" s="572"/>
      <c r="AB52" s="478" t="s">
        <v>477</v>
      </c>
      <c r="AC52" s="479"/>
      <c r="AD52" s="479"/>
      <c r="AE52" s="480"/>
    </row>
    <row r="53" spans="1:33" s="163" customFormat="1" ht="78" customHeight="1">
      <c r="A53" s="169"/>
      <c r="B53" s="599"/>
      <c r="C53" s="170" t="s">
        <v>385</v>
      </c>
      <c r="D53" s="578"/>
      <c r="E53" s="581"/>
      <c r="F53" s="534"/>
      <c r="G53" s="534"/>
      <c r="H53" s="534"/>
      <c r="I53" s="534"/>
      <c r="J53" s="534"/>
      <c r="K53" s="534"/>
      <c r="L53" s="569" t="s">
        <v>386</v>
      </c>
      <c r="M53" s="533">
        <f>+'[2]VALORACION CONTROLES'!L184</f>
        <v>85</v>
      </c>
      <c r="N53" s="534"/>
      <c r="O53" s="534"/>
      <c r="P53" s="534"/>
      <c r="Q53" s="534"/>
      <c r="R53" s="534"/>
      <c r="S53" s="534"/>
      <c r="T53" s="534"/>
      <c r="U53" s="586"/>
      <c r="V53" s="543"/>
      <c r="W53" s="534"/>
      <c r="X53" s="534"/>
      <c r="Y53" s="534"/>
      <c r="Z53" s="534"/>
      <c r="AA53" s="590"/>
      <c r="AB53" s="457" t="s">
        <v>543</v>
      </c>
      <c r="AC53" s="458"/>
      <c r="AD53" s="458"/>
      <c r="AE53" s="459"/>
    </row>
    <row r="54" spans="1:33" s="163" customFormat="1" ht="42.75">
      <c r="A54" s="169"/>
      <c r="B54" s="599"/>
      <c r="C54" s="170" t="s">
        <v>387</v>
      </c>
      <c r="D54" s="578"/>
      <c r="E54" s="581"/>
      <c r="F54" s="534"/>
      <c r="G54" s="534"/>
      <c r="H54" s="534"/>
      <c r="I54" s="534"/>
      <c r="J54" s="534"/>
      <c r="K54" s="534"/>
      <c r="L54" s="571"/>
      <c r="M54" s="535"/>
      <c r="N54" s="535"/>
      <c r="O54" s="534"/>
      <c r="P54" s="534"/>
      <c r="Q54" s="534"/>
      <c r="R54" s="534"/>
      <c r="S54" s="534"/>
      <c r="T54" s="534"/>
      <c r="U54" s="586"/>
      <c r="V54" s="543"/>
      <c r="W54" s="534"/>
      <c r="X54" s="534"/>
      <c r="Y54" s="534"/>
      <c r="Z54" s="534"/>
      <c r="AA54" s="590"/>
      <c r="AB54" s="460"/>
      <c r="AC54" s="461"/>
      <c r="AD54" s="461"/>
      <c r="AE54" s="462"/>
    </row>
    <row r="55" spans="1:33" s="163" customFormat="1" ht="106.5" customHeight="1">
      <c r="A55" s="169">
        <v>1</v>
      </c>
      <c r="B55" s="599"/>
      <c r="C55" s="170" t="s">
        <v>388</v>
      </c>
      <c r="D55" s="577" t="s">
        <v>389</v>
      </c>
      <c r="E55" s="569" t="s">
        <v>259</v>
      </c>
      <c r="F55" s="533">
        <f>IF($G55="Rara vez",1,IF($G55="Improbable",2,IF($G55="Posible",3,IF($G55="Probable",4, IF($G55="Casi seguro",5,)))))</f>
        <v>3</v>
      </c>
      <c r="G55" s="533" t="s">
        <v>243</v>
      </c>
      <c r="H55" s="533">
        <f>IF($I55="Moderado",5,IF($I55="Mayor",10,IF($I55="Catastrófico",20,)))</f>
        <v>10</v>
      </c>
      <c r="I55" s="533" t="s">
        <v>244</v>
      </c>
      <c r="J55" s="533">
        <f>+$F55*$H55</f>
        <v>30</v>
      </c>
      <c r="K55" s="533" t="s">
        <v>245</v>
      </c>
      <c r="L55" s="173" t="s">
        <v>390</v>
      </c>
      <c r="M55" s="172">
        <f>+'[2]VALORACION CONTROLES'!L193</f>
        <v>100</v>
      </c>
      <c r="N55" s="533">
        <f>+'[2]VALORACION CONTROLES'!O193</f>
        <v>1</v>
      </c>
      <c r="O55" s="533">
        <f>IF($P55="Rara vez",1,IF($P55="Improbable",2,IF($P55="Posible",3,IF($P55="Probable",4, IF($P55="Casi seguro",5,)))))</f>
        <v>2</v>
      </c>
      <c r="P55" s="533" t="s">
        <v>247</v>
      </c>
      <c r="Q55" s="533">
        <f>IF($I55="Moderado",5,IF($I55="Mayor",10,IF($I55="Catastrófico",20,)))</f>
        <v>10</v>
      </c>
      <c r="R55" s="533" t="s">
        <v>244</v>
      </c>
      <c r="S55" s="533">
        <f>+O55*Q55</f>
        <v>20</v>
      </c>
      <c r="T55" s="533" t="s">
        <v>248</v>
      </c>
      <c r="U55" s="585" t="s">
        <v>391</v>
      </c>
      <c r="V55" s="542" t="s">
        <v>392</v>
      </c>
      <c r="W55" s="533" t="s">
        <v>393</v>
      </c>
      <c r="X55" s="533" t="s">
        <v>251</v>
      </c>
      <c r="Y55" s="533"/>
      <c r="Z55" s="533"/>
      <c r="AA55" s="572"/>
      <c r="AB55" s="457" t="s">
        <v>535</v>
      </c>
      <c r="AC55" s="458"/>
      <c r="AD55" s="458"/>
      <c r="AE55" s="459"/>
    </row>
    <row r="56" spans="1:33" s="163" customFormat="1" ht="111" customHeight="1">
      <c r="A56" s="169"/>
      <c r="B56" s="599"/>
      <c r="C56" s="170" t="s">
        <v>394</v>
      </c>
      <c r="D56" s="578"/>
      <c r="E56" s="570" t="s">
        <v>259</v>
      </c>
      <c r="F56" s="534"/>
      <c r="G56" s="534"/>
      <c r="H56" s="534"/>
      <c r="I56" s="534"/>
      <c r="J56" s="534"/>
      <c r="K56" s="534"/>
      <c r="L56" s="173" t="s">
        <v>395</v>
      </c>
      <c r="M56" s="172">
        <f>+'[2]VALORACION CONTROLES'!L195</f>
        <v>95</v>
      </c>
      <c r="N56" s="534"/>
      <c r="O56" s="534"/>
      <c r="P56" s="534"/>
      <c r="Q56" s="534"/>
      <c r="R56" s="534"/>
      <c r="S56" s="534"/>
      <c r="T56" s="534"/>
      <c r="U56" s="586"/>
      <c r="V56" s="543"/>
      <c r="W56" s="534"/>
      <c r="X56" s="534"/>
      <c r="Y56" s="534"/>
      <c r="Z56" s="534"/>
      <c r="AA56" s="590"/>
      <c r="AB56" s="460"/>
      <c r="AC56" s="461"/>
      <c r="AD56" s="461"/>
      <c r="AE56" s="462"/>
      <c r="AG56" s="256"/>
    </row>
    <row r="57" spans="1:33" s="163" customFormat="1" ht="99" customHeight="1">
      <c r="A57" s="169"/>
      <c r="B57" s="599"/>
      <c r="C57" s="170" t="s">
        <v>396</v>
      </c>
      <c r="D57" s="579"/>
      <c r="E57" s="571" t="s">
        <v>259</v>
      </c>
      <c r="F57" s="534"/>
      <c r="G57" s="534"/>
      <c r="H57" s="534"/>
      <c r="I57" s="534"/>
      <c r="J57" s="534"/>
      <c r="K57" s="535"/>
      <c r="L57" s="173" t="s">
        <v>397</v>
      </c>
      <c r="M57" s="172">
        <f>+'[2]VALORACION CONTROLES'!L197</f>
        <v>100</v>
      </c>
      <c r="N57" s="535"/>
      <c r="O57" s="534"/>
      <c r="P57" s="534"/>
      <c r="Q57" s="534"/>
      <c r="R57" s="534"/>
      <c r="S57" s="534"/>
      <c r="T57" s="535"/>
      <c r="U57" s="592"/>
      <c r="V57" s="543"/>
      <c r="W57" s="534"/>
      <c r="X57" s="534"/>
      <c r="Y57" s="535"/>
      <c r="Z57" s="535"/>
      <c r="AA57" s="595"/>
      <c r="AB57" s="481" t="s">
        <v>536</v>
      </c>
      <c r="AC57" s="482"/>
      <c r="AD57" s="482"/>
      <c r="AE57" s="483"/>
      <c r="AG57" s="256"/>
    </row>
    <row r="58" spans="1:33" s="163" customFormat="1" ht="97.5" customHeight="1">
      <c r="A58" s="169">
        <v>1</v>
      </c>
      <c r="B58" s="599"/>
      <c r="C58" s="174" t="s">
        <v>398</v>
      </c>
      <c r="D58" s="577" t="s">
        <v>399</v>
      </c>
      <c r="E58" s="596" t="s">
        <v>400</v>
      </c>
      <c r="F58" s="533">
        <f>IF($G58="Rara vez",1,IF($G58="Improbable",2,IF($G58="Posible",3,IF($G58="Probable",4, IF($G58="Casi seguro",5,)))))</f>
        <v>3</v>
      </c>
      <c r="G58" s="533" t="s">
        <v>243</v>
      </c>
      <c r="H58" s="533">
        <f>IF($I58="Moderado",5,IF($I58="Mayor",10,IF($I58="Catastrófico",20,)))</f>
        <v>10</v>
      </c>
      <c r="I58" s="533" t="s">
        <v>244</v>
      </c>
      <c r="J58" s="533">
        <f>+$F58*$H58</f>
        <v>30</v>
      </c>
      <c r="K58" s="533" t="s">
        <v>245</v>
      </c>
      <c r="L58" s="173" t="s">
        <v>401</v>
      </c>
      <c r="M58" s="172">
        <f>+'[2]VALORACION CONTROLES'!N208</f>
        <v>100</v>
      </c>
      <c r="N58" s="172">
        <f>+'[2]VALORACION CONTROLES'!O208</f>
        <v>1</v>
      </c>
      <c r="O58" s="533">
        <f>IF($P58="Rara vez",1,IF($P58="Improbable",2,IF($P58="Posible",3,IF($P58="Probable",4, IF($P58="Casi seguro",5,)))))</f>
        <v>2</v>
      </c>
      <c r="P58" s="533" t="s">
        <v>247</v>
      </c>
      <c r="Q58" s="533">
        <f>IF($I58="Moderado",5,IF($I58="Mayor",10,IF($I58="Catastrófico",20,)))</f>
        <v>10</v>
      </c>
      <c r="R58" s="533" t="s">
        <v>244</v>
      </c>
      <c r="S58" s="533">
        <f>+O58*Q58</f>
        <v>20</v>
      </c>
      <c r="T58" s="533" t="s">
        <v>248</v>
      </c>
      <c r="U58" s="585" t="s">
        <v>402</v>
      </c>
      <c r="V58" s="593" t="s">
        <v>403</v>
      </c>
      <c r="W58" s="533" t="s">
        <v>404</v>
      </c>
      <c r="X58" s="533" t="s">
        <v>251</v>
      </c>
      <c r="Y58" s="533"/>
      <c r="Z58" s="533"/>
      <c r="AA58" s="572"/>
      <c r="AB58" s="457" t="s">
        <v>477</v>
      </c>
      <c r="AC58" s="458"/>
      <c r="AD58" s="458"/>
      <c r="AE58" s="459"/>
    </row>
    <row r="59" spans="1:33" s="163" customFormat="1" ht="114" customHeight="1">
      <c r="A59" s="169"/>
      <c r="B59" s="599"/>
      <c r="C59" s="533" t="s">
        <v>405</v>
      </c>
      <c r="D59" s="578"/>
      <c r="E59" s="597"/>
      <c r="F59" s="534"/>
      <c r="G59" s="534"/>
      <c r="H59" s="534"/>
      <c r="I59" s="534"/>
      <c r="J59" s="534"/>
      <c r="K59" s="534"/>
      <c r="L59" s="173" t="s">
        <v>406</v>
      </c>
      <c r="M59" s="172">
        <f>+'[2]VALORACION CONTROLES'!N210</f>
        <v>50</v>
      </c>
      <c r="N59" s="172">
        <f>+'[2]VALORACION CONTROLES'!O210</f>
        <v>0</v>
      </c>
      <c r="O59" s="534"/>
      <c r="P59" s="534"/>
      <c r="Q59" s="534"/>
      <c r="R59" s="534"/>
      <c r="S59" s="534"/>
      <c r="T59" s="534"/>
      <c r="U59" s="586"/>
      <c r="V59" s="594"/>
      <c r="W59" s="534"/>
      <c r="X59" s="534"/>
      <c r="Y59" s="534"/>
      <c r="Z59" s="534"/>
      <c r="AA59" s="590"/>
      <c r="AB59" s="460"/>
      <c r="AC59" s="461"/>
      <c r="AD59" s="461"/>
      <c r="AE59" s="462"/>
    </row>
    <row r="60" spans="1:33" s="163" customFormat="1" ht="89.25" customHeight="1">
      <c r="A60" s="169"/>
      <c r="B60" s="599"/>
      <c r="C60" s="535"/>
      <c r="D60" s="578"/>
      <c r="E60" s="597"/>
      <c r="F60" s="534"/>
      <c r="G60" s="534"/>
      <c r="H60" s="534"/>
      <c r="I60" s="534"/>
      <c r="J60" s="534"/>
      <c r="K60" s="534"/>
      <c r="L60" s="173" t="s">
        <v>407</v>
      </c>
      <c r="M60" s="172">
        <f>+'[2]VALORACION CONTROLES'!N212</f>
        <v>100</v>
      </c>
      <c r="N60" s="172">
        <f>+'[2]VALORACION CONTROLES'!O212</f>
        <v>0</v>
      </c>
      <c r="O60" s="534"/>
      <c r="P60" s="534"/>
      <c r="Q60" s="534"/>
      <c r="R60" s="534"/>
      <c r="S60" s="534"/>
      <c r="T60" s="535"/>
      <c r="U60" s="592"/>
      <c r="V60" s="594"/>
      <c r="W60" s="534"/>
      <c r="X60" s="534"/>
      <c r="Y60" s="534"/>
      <c r="Z60" s="534"/>
      <c r="AA60" s="590"/>
      <c r="AB60" s="481" t="s">
        <v>542</v>
      </c>
      <c r="AC60" s="482"/>
      <c r="AD60" s="482"/>
      <c r="AE60" s="483"/>
    </row>
    <row r="61" spans="1:33" s="163" customFormat="1" ht="133.5" customHeight="1">
      <c r="A61" s="169">
        <v>1</v>
      </c>
      <c r="B61" s="591" t="s">
        <v>408</v>
      </c>
      <c r="C61" s="170" t="s">
        <v>409</v>
      </c>
      <c r="D61" s="577" t="s">
        <v>410</v>
      </c>
      <c r="E61" s="580" t="s">
        <v>411</v>
      </c>
      <c r="F61" s="533">
        <f>IF($G61="Rara vez",1,IF($G61="Improbable",2,IF($G61="Posible",3,IF($G61="Probable",4, IF($G61="Casi seguro",5,)))))</f>
        <v>2</v>
      </c>
      <c r="G61" s="533" t="s">
        <v>247</v>
      </c>
      <c r="H61" s="533">
        <f>IF($I61="Moderado",5,IF($I61="Mayor",10,IF($I61="Catastrófico",20,)))</f>
        <v>10</v>
      </c>
      <c r="I61" s="533" t="s">
        <v>244</v>
      </c>
      <c r="J61" s="533">
        <f>+$F61*$H61</f>
        <v>20</v>
      </c>
      <c r="K61" s="533" t="s">
        <v>248</v>
      </c>
      <c r="L61" s="175" t="s">
        <v>412</v>
      </c>
      <c r="M61" s="172">
        <f>+'[2]VALORACION CONTROLES'!L223</f>
        <v>100</v>
      </c>
      <c r="N61" s="533">
        <f>+'[2]VALORACION CONTROLES'!O223</f>
        <v>2</v>
      </c>
      <c r="O61" s="533">
        <f>IF($P61="Rara vez",1,IF($P61="Improbable",2,IF($P61="Posible",3,IF($P61="Probable",4, IF($P61="Casi seguro",5,)))))</f>
        <v>1</v>
      </c>
      <c r="P61" s="533" t="s">
        <v>277</v>
      </c>
      <c r="Q61" s="533">
        <f>IF($I61="Moderado",5,IF($I61="Mayor",10,IF($I61="Catastrófico",20,)))</f>
        <v>10</v>
      </c>
      <c r="R61" s="533" t="s">
        <v>244</v>
      </c>
      <c r="S61" s="533">
        <f>+O61*Q61</f>
        <v>10</v>
      </c>
      <c r="T61" s="533" t="s">
        <v>278</v>
      </c>
      <c r="U61" s="585" t="s">
        <v>413</v>
      </c>
      <c r="V61" s="542">
        <v>44561</v>
      </c>
      <c r="W61" s="533" t="s">
        <v>40</v>
      </c>
      <c r="X61" s="533" t="s">
        <v>251</v>
      </c>
      <c r="Y61" s="533"/>
      <c r="Z61" s="533"/>
      <c r="AA61" s="572"/>
      <c r="AB61" s="463" t="s">
        <v>518</v>
      </c>
      <c r="AC61" s="464"/>
      <c r="AD61" s="464"/>
      <c r="AE61" s="465"/>
    </row>
    <row r="62" spans="1:33" s="163" customFormat="1" ht="134.25" customHeight="1">
      <c r="A62" s="169"/>
      <c r="B62" s="591"/>
      <c r="C62" s="170" t="s">
        <v>414</v>
      </c>
      <c r="D62" s="578"/>
      <c r="E62" s="581"/>
      <c r="F62" s="534"/>
      <c r="G62" s="534"/>
      <c r="H62" s="534"/>
      <c r="I62" s="534"/>
      <c r="J62" s="534"/>
      <c r="K62" s="534"/>
      <c r="L62" s="175" t="s">
        <v>415</v>
      </c>
      <c r="M62" s="172">
        <f>+'[2]VALORACION CONTROLES'!L225</f>
        <v>100</v>
      </c>
      <c r="N62" s="535"/>
      <c r="O62" s="534"/>
      <c r="P62" s="534"/>
      <c r="Q62" s="534"/>
      <c r="R62" s="534"/>
      <c r="S62" s="534"/>
      <c r="T62" s="534"/>
      <c r="U62" s="586"/>
      <c r="V62" s="543"/>
      <c r="W62" s="534"/>
      <c r="X62" s="534"/>
      <c r="Y62" s="534"/>
      <c r="Z62" s="534"/>
      <c r="AA62" s="534"/>
      <c r="AB62" s="466"/>
      <c r="AC62" s="467"/>
      <c r="AD62" s="467"/>
      <c r="AE62" s="468"/>
      <c r="AG62" s="256"/>
    </row>
    <row r="63" spans="1:33" s="163" customFormat="1" ht="128.25" customHeight="1">
      <c r="A63" s="169">
        <v>1</v>
      </c>
      <c r="B63" s="587" t="s">
        <v>416</v>
      </c>
      <c r="C63" s="170" t="s">
        <v>417</v>
      </c>
      <c r="D63" s="577" t="s">
        <v>418</v>
      </c>
      <c r="E63" s="580" t="s">
        <v>419</v>
      </c>
      <c r="F63" s="533">
        <f>IF($G63="Rara vez",1,IF($G63="Improbable",2,IF($G63="Posible",3,IF($G63="Probable",4, IF($G63="Casi seguro",5,)))))</f>
        <v>2</v>
      </c>
      <c r="G63" s="533" t="s">
        <v>247</v>
      </c>
      <c r="H63" s="533">
        <f>IF($I63="Moderado",5,IF($I63="Mayor",10,IF($I63="Catastrófico",20,)))</f>
        <v>10</v>
      </c>
      <c r="I63" s="533" t="s">
        <v>244</v>
      </c>
      <c r="J63" s="533">
        <f>+$F63*$H63</f>
        <v>20</v>
      </c>
      <c r="K63" s="533" t="s">
        <v>278</v>
      </c>
      <c r="L63" s="176" t="s">
        <v>420</v>
      </c>
      <c r="M63" s="172">
        <f>+'[2]VALORACION CONTROLES'!L238</f>
        <v>100</v>
      </c>
      <c r="N63" s="533">
        <f>+'[2]VALORACION CONTROLES'!O238</f>
        <v>2</v>
      </c>
      <c r="O63" s="533">
        <f>IF($P63="Rara vez",1,IF($P63="Improbable",2,IF($P63="Posible",3,IF($P63="Probable",4, IF($P63="Casi seguro",5,)))))</f>
        <v>1</v>
      </c>
      <c r="P63" s="533" t="s">
        <v>277</v>
      </c>
      <c r="Q63" s="533">
        <f>IF($I63="Moderado",5,IF($I63="Mayor",10,IF($I63="Catastrófico",20,)))</f>
        <v>10</v>
      </c>
      <c r="R63" s="533" t="s">
        <v>244</v>
      </c>
      <c r="S63" s="533">
        <f>+O63*Q63</f>
        <v>10</v>
      </c>
      <c r="T63" s="533" t="s">
        <v>278</v>
      </c>
      <c r="U63" s="585" t="s">
        <v>421</v>
      </c>
      <c r="V63" s="542">
        <v>44561</v>
      </c>
      <c r="W63" s="533" t="s">
        <v>422</v>
      </c>
      <c r="X63" s="533" t="s">
        <v>251</v>
      </c>
      <c r="Y63" s="533"/>
      <c r="Z63" s="533"/>
      <c r="AA63" s="572"/>
      <c r="AB63" s="469" t="s">
        <v>532</v>
      </c>
      <c r="AC63" s="470"/>
      <c r="AD63" s="470"/>
      <c r="AE63" s="471"/>
    </row>
    <row r="64" spans="1:33" s="163" customFormat="1" ht="36" customHeight="1">
      <c r="A64" s="169"/>
      <c r="B64" s="588"/>
      <c r="C64" s="170" t="s">
        <v>423</v>
      </c>
      <c r="D64" s="578"/>
      <c r="E64" s="581"/>
      <c r="F64" s="534"/>
      <c r="G64" s="534"/>
      <c r="H64" s="534"/>
      <c r="I64" s="534"/>
      <c r="J64" s="534"/>
      <c r="K64" s="534"/>
      <c r="L64" s="569" t="s">
        <v>424</v>
      </c>
      <c r="M64" s="533">
        <f>+'[2]VALORACION CONTROLES'!L240</f>
        <v>100</v>
      </c>
      <c r="N64" s="534"/>
      <c r="O64" s="534"/>
      <c r="P64" s="534"/>
      <c r="Q64" s="534"/>
      <c r="R64" s="534"/>
      <c r="S64" s="534"/>
      <c r="T64" s="534"/>
      <c r="U64" s="586"/>
      <c r="V64" s="543"/>
      <c r="W64" s="534"/>
      <c r="X64" s="534"/>
      <c r="Y64" s="534"/>
      <c r="Z64" s="534"/>
      <c r="AA64" s="590"/>
      <c r="AB64" s="469" t="s">
        <v>519</v>
      </c>
      <c r="AC64" s="470"/>
      <c r="AD64" s="470"/>
      <c r="AE64" s="471"/>
    </row>
    <row r="65" spans="1:33" s="163" customFormat="1" ht="79.5" customHeight="1">
      <c r="A65" s="169"/>
      <c r="B65" s="588"/>
      <c r="C65" s="170" t="s">
        <v>425</v>
      </c>
      <c r="D65" s="578"/>
      <c r="E65" s="581"/>
      <c r="F65" s="534"/>
      <c r="G65" s="534"/>
      <c r="H65" s="534"/>
      <c r="I65" s="534"/>
      <c r="J65" s="534"/>
      <c r="K65" s="534"/>
      <c r="L65" s="571"/>
      <c r="M65" s="535"/>
      <c r="N65" s="535"/>
      <c r="O65" s="534"/>
      <c r="P65" s="534"/>
      <c r="Q65" s="534"/>
      <c r="R65" s="534"/>
      <c r="S65" s="534"/>
      <c r="T65" s="534"/>
      <c r="U65" s="586"/>
      <c r="V65" s="543"/>
      <c r="W65" s="534"/>
      <c r="X65" s="534"/>
      <c r="Y65" s="534"/>
      <c r="Z65" s="534"/>
      <c r="AA65" s="590"/>
      <c r="AB65" s="469" t="s">
        <v>520</v>
      </c>
      <c r="AC65" s="470"/>
      <c r="AD65" s="470"/>
      <c r="AE65" s="471"/>
      <c r="AG65" s="256"/>
    </row>
    <row r="66" spans="1:33" s="163" customFormat="1" ht="28.5">
      <c r="A66" s="169">
        <v>1</v>
      </c>
      <c r="B66" s="588"/>
      <c r="C66" s="170" t="s">
        <v>314</v>
      </c>
      <c r="D66" s="577" t="s">
        <v>426</v>
      </c>
      <c r="E66" s="580" t="s">
        <v>427</v>
      </c>
      <c r="F66" s="533">
        <f>IF($G66="Rara vez",1,IF($G66="Improbable",2,IF($G66="Posible",3,IF($G66="Probable",4, IF($G66="Casi seguro",5,)))))</f>
        <v>3</v>
      </c>
      <c r="G66" s="533" t="s">
        <v>243</v>
      </c>
      <c r="H66" s="533">
        <f>IF($I66="Moderado",5,IF($I66="Mayor",10,IF($I66="Catastrófico",20,)))</f>
        <v>10</v>
      </c>
      <c r="I66" s="533" t="s">
        <v>244</v>
      </c>
      <c r="J66" s="533">
        <f>+$F66*$H66</f>
        <v>30</v>
      </c>
      <c r="K66" s="533" t="s">
        <v>245</v>
      </c>
      <c r="L66" s="173" t="s">
        <v>428</v>
      </c>
      <c r="M66" s="172">
        <f>+'[2]VALORACION CONTROLES'!L253</f>
        <v>100</v>
      </c>
      <c r="N66" s="533">
        <f>+'[2]VALORACION CONTROLES'!O253</f>
        <v>2</v>
      </c>
      <c r="O66" s="533">
        <f>IF($P66="Rara vez",1,IF($P66="Improbable",2,IF($P66="Posible",3,IF($P66="Probable",4, IF($P66="Casi seguro",5,)))))</f>
        <v>1</v>
      </c>
      <c r="P66" s="533" t="s">
        <v>277</v>
      </c>
      <c r="Q66" s="533">
        <f>IF($I66="Moderado",5,IF($I66="Mayor",10,IF($I66="Catastrófico",20,)))</f>
        <v>10</v>
      </c>
      <c r="R66" s="533" t="s">
        <v>244</v>
      </c>
      <c r="S66" s="533">
        <f>+O66*Q66</f>
        <v>10</v>
      </c>
      <c r="T66" s="533" t="s">
        <v>278</v>
      </c>
      <c r="U66" s="575" t="s">
        <v>429</v>
      </c>
      <c r="V66" s="542" t="s">
        <v>430</v>
      </c>
      <c r="W66" s="533" t="s">
        <v>431</v>
      </c>
      <c r="X66" s="533" t="s">
        <v>251</v>
      </c>
      <c r="Y66" s="533"/>
      <c r="Z66" s="533"/>
      <c r="AA66" s="572"/>
      <c r="AB66" s="463" t="s">
        <v>541</v>
      </c>
      <c r="AC66" s="464"/>
      <c r="AD66" s="464"/>
      <c r="AE66" s="465"/>
    </row>
    <row r="67" spans="1:33" s="163" customFormat="1" ht="57" customHeight="1">
      <c r="A67" s="169"/>
      <c r="B67" s="588"/>
      <c r="C67" s="170" t="s">
        <v>432</v>
      </c>
      <c r="D67" s="578"/>
      <c r="E67" s="581"/>
      <c r="F67" s="534"/>
      <c r="G67" s="534"/>
      <c r="H67" s="534"/>
      <c r="I67" s="534"/>
      <c r="J67" s="534"/>
      <c r="K67" s="534"/>
      <c r="L67" s="173" t="s">
        <v>433</v>
      </c>
      <c r="M67" s="172">
        <f>+'[2]VALORACION CONTROLES'!L255</f>
        <v>100</v>
      </c>
      <c r="N67" s="534"/>
      <c r="O67" s="534"/>
      <c r="P67" s="534"/>
      <c r="Q67" s="534"/>
      <c r="R67" s="534"/>
      <c r="S67" s="534"/>
      <c r="T67" s="534"/>
      <c r="U67" s="576"/>
      <c r="V67" s="543"/>
      <c r="W67" s="534"/>
      <c r="X67" s="534"/>
      <c r="Y67" s="534"/>
      <c r="Z67" s="524"/>
      <c r="AA67" s="534"/>
      <c r="AB67" s="466"/>
      <c r="AC67" s="467"/>
      <c r="AD67" s="467"/>
      <c r="AE67" s="468"/>
      <c r="AG67" s="256"/>
    </row>
    <row r="68" spans="1:33" s="163" customFormat="1" ht="36" customHeight="1">
      <c r="A68" s="169"/>
      <c r="B68" s="588"/>
      <c r="C68" s="170" t="s">
        <v>434</v>
      </c>
      <c r="D68" s="578"/>
      <c r="E68" s="581"/>
      <c r="F68" s="534"/>
      <c r="G68" s="534"/>
      <c r="H68" s="534"/>
      <c r="I68" s="534"/>
      <c r="J68" s="534"/>
      <c r="K68" s="534"/>
      <c r="L68" s="173" t="s">
        <v>435</v>
      </c>
      <c r="M68" s="172">
        <f>+'[2]VALORACION CONTROLES'!L257</f>
        <v>100</v>
      </c>
      <c r="N68" s="534"/>
      <c r="O68" s="534"/>
      <c r="P68" s="534"/>
      <c r="Q68" s="534"/>
      <c r="R68" s="534"/>
      <c r="S68" s="534"/>
      <c r="T68" s="534"/>
      <c r="U68" s="576"/>
      <c r="V68" s="543"/>
      <c r="W68" s="534"/>
      <c r="X68" s="534"/>
      <c r="Y68" s="534"/>
      <c r="Z68" s="524"/>
      <c r="AA68" s="534"/>
      <c r="AB68" s="472" t="s">
        <v>545</v>
      </c>
      <c r="AC68" s="473"/>
      <c r="AD68" s="473"/>
      <c r="AE68" s="474"/>
    </row>
    <row r="69" spans="1:33" s="163" customFormat="1" ht="40.5" customHeight="1">
      <c r="A69" s="169"/>
      <c r="B69" s="588"/>
      <c r="C69" s="170" t="s">
        <v>434</v>
      </c>
      <c r="D69" s="579"/>
      <c r="E69" s="582"/>
      <c r="F69" s="534"/>
      <c r="G69" s="534"/>
      <c r="H69" s="534"/>
      <c r="I69" s="534"/>
      <c r="J69" s="534"/>
      <c r="K69" s="535"/>
      <c r="L69" s="173" t="s">
        <v>436</v>
      </c>
      <c r="M69" s="172">
        <f>+'[2]VALORACION CONTROLES'!L259</f>
        <v>100</v>
      </c>
      <c r="N69" s="535"/>
      <c r="O69" s="534"/>
      <c r="P69" s="534"/>
      <c r="Q69" s="534"/>
      <c r="R69" s="534"/>
      <c r="S69" s="534"/>
      <c r="T69" s="535"/>
      <c r="U69" s="576"/>
      <c r="V69" s="543"/>
      <c r="W69" s="534"/>
      <c r="X69" s="534"/>
      <c r="Y69" s="534"/>
      <c r="Z69" s="524"/>
      <c r="AA69" s="534"/>
      <c r="AB69" s="475"/>
      <c r="AC69" s="476"/>
      <c r="AD69" s="476"/>
      <c r="AE69" s="477"/>
      <c r="AG69" s="256"/>
    </row>
    <row r="70" spans="1:33" s="163" customFormat="1" ht="28.5">
      <c r="A70" s="169">
        <v>1</v>
      </c>
      <c r="B70" s="588"/>
      <c r="C70" s="170" t="s">
        <v>437</v>
      </c>
      <c r="D70" s="573" t="s">
        <v>438</v>
      </c>
      <c r="E70" s="574" t="s">
        <v>439</v>
      </c>
      <c r="F70" s="565">
        <f>IF($G70="Rara vez",1,IF($G70="Improbable",2,IF($G70="Posible",3,IF($G70="Probable",4, IF($G70="Casi seguro",5,)))))</f>
        <v>1</v>
      </c>
      <c r="G70" s="565" t="s">
        <v>277</v>
      </c>
      <c r="H70" s="533">
        <f>IF($I70="Moderado",5,IF($I70="Mayor",10,IF($I70="Catastrófico",20,)))</f>
        <v>10</v>
      </c>
      <c r="I70" s="565" t="s">
        <v>244</v>
      </c>
      <c r="J70" s="565">
        <f>+$F70*$H70</f>
        <v>10</v>
      </c>
      <c r="K70" s="533" t="s">
        <v>278</v>
      </c>
      <c r="L70" s="173" t="s">
        <v>440</v>
      </c>
      <c r="M70" s="172">
        <f>+'[2]VALORACION CONTROLES'!L568</f>
        <v>100</v>
      </c>
      <c r="N70" s="172">
        <f>+'[2]VALORACION CONTROLES'!O568</f>
        <v>2</v>
      </c>
      <c r="O70" s="565">
        <f>IF($P70="Rara vez",1,IF($P70="Improbable",2,IF($P70="Posible",3,IF($P70="Probable",4, IF($P70="Casi seguro",5,)))))</f>
        <v>1</v>
      </c>
      <c r="P70" s="565" t="s">
        <v>277</v>
      </c>
      <c r="Q70" s="565">
        <f>IF($I70="Moderado",5,IF($I70="Mayor",10,IF($I70="Catastrófico",20,)))</f>
        <v>10</v>
      </c>
      <c r="R70" s="565" t="s">
        <v>244</v>
      </c>
      <c r="S70" s="565">
        <f>+O70*Q70</f>
        <v>10</v>
      </c>
      <c r="T70" s="565" t="s">
        <v>278</v>
      </c>
      <c r="U70" s="563" t="s">
        <v>441</v>
      </c>
      <c r="V70" s="564" t="s">
        <v>442</v>
      </c>
      <c r="W70" s="565" t="s">
        <v>443</v>
      </c>
      <c r="X70" s="565" t="s">
        <v>251</v>
      </c>
      <c r="Y70" s="583"/>
      <c r="Z70" s="583"/>
      <c r="AA70" s="584"/>
      <c r="AB70" s="457" t="s">
        <v>521</v>
      </c>
      <c r="AC70" s="458"/>
      <c r="AD70" s="458"/>
      <c r="AE70" s="459"/>
    </row>
    <row r="71" spans="1:33" s="163" customFormat="1" ht="57" customHeight="1">
      <c r="A71" s="169"/>
      <c r="B71" s="588"/>
      <c r="C71" s="170" t="s">
        <v>444</v>
      </c>
      <c r="D71" s="573"/>
      <c r="E71" s="574"/>
      <c r="F71" s="565"/>
      <c r="G71" s="565"/>
      <c r="H71" s="534"/>
      <c r="I71" s="565"/>
      <c r="J71" s="565"/>
      <c r="K71" s="534"/>
      <c r="L71" s="177" t="s">
        <v>445</v>
      </c>
      <c r="M71" s="172">
        <f>+'[2]VALORACION CONTROLES'!L570</f>
        <v>100</v>
      </c>
      <c r="N71" s="172">
        <f>+'[2]VALORACION CONTROLES'!O570</f>
        <v>0</v>
      </c>
      <c r="O71" s="565"/>
      <c r="P71" s="565"/>
      <c r="Q71" s="565"/>
      <c r="R71" s="565"/>
      <c r="S71" s="565"/>
      <c r="T71" s="565"/>
      <c r="U71" s="563"/>
      <c r="V71" s="564"/>
      <c r="W71" s="565"/>
      <c r="X71" s="565"/>
      <c r="Y71" s="583"/>
      <c r="Z71" s="583"/>
      <c r="AA71" s="584"/>
      <c r="AB71" s="460"/>
      <c r="AC71" s="461"/>
      <c r="AD71" s="461"/>
      <c r="AE71" s="462"/>
    </row>
    <row r="72" spans="1:33" s="163" customFormat="1" ht="102.75" customHeight="1">
      <c r="A72" s="169"/>
      <c r="B72" s="588"/>
      <c r="C72" s="170" t="s">
        <v>446</v>
      </c>
      <c r="D72" s="573"/>
      <c r="E72" s="574"/>
      <c r="F72" s="565"/>
      <c r="G72" s="565"/>
      <c r="H72" s="534"/>
      <c r="I72" s="565"/>
      <c r="J72" s="565"/>
      <c r="K72" s="534"/>
      <c r="L72" s="173" t="s">
        <v>447</v>
      </c>
      <c r="M72" s="172">
        <f>+'[2]VALORACION CONTROLES'!L572</f>
        <v>100</v>
      </c>
      <c r="N72" s="172">
        <f>+'[2]VALORACION CONTROLES'!O572</f>
        <v>0</v>
      </c>
      <c r="O72" s="565"/>
      <c r="P72" s="565"/>
      <c r="Q72" s="565"/>
      <c r="R72" s="565"/>
      <c r="S72" s="565"/>
      <c r="T72" s="565"/>
      <c r="U72" s="563"/>
      <c r="V72" s="564"/>
      <c r="W72" s="565"/>
      <c r="X72" s="565"/>
      <c r="Y72" s="583"/>
      <c r="Z72" s="583"/>
      <c r="AA72" s="584"/>
      <c r="AB72" s="457" t="s">
        <v>522</v>
      </c>
      <c r="AC72" s="458"/>
      <c r="AD72" s="458"/>
      <c r="AE72" s="459"/>
    </row>
    <row r="73" spans="1:33" s="163" customFormat="1" ht="42.75">
      <c r="A73" s="169">
        <f>+A70+1</f>
        <v>2</v>
      </c>
      <c r="B73" s="589"/>
      <c r="C73" s="170" t="s">
        <v>448</v>
      </c>
      <c r="D73" s="573"/>
      <c r="E73" s="574"/>
      <c r="F73" s="565"/>
      <c r="G73" s="565"/>
      <c r="H73" s="535"/>
      <c r="I73" s="565"/>
      <c r="J73" s="565"/>
      <c r="K73" s="535"/>
      <c r="L73" s="173" t="s">
        <v>449</v>
      </c>
      <c r="M73" s="172">
        <f>+'[2]VALORACION CONTROLES'!L574</f>
        <v>100</v>
      </c>
      <c r="N73" s="172">
        <f>+'[2]VALORACION CONTROLES'!O574</f>
        <v>0</v>
      </c>
      <c r="O73" s="565"/>
      <c r="P73" s="565"/>
      <c r="Q73" s="565"/>
      <c r="R73" s="565"/>
      <c r="S73" s="565"/>
      <c r="T73" s="565"/>
      <c r="U73" s="563"/>
      <c r="V73" s="564"/>
      <c r="W73" s="565"/>
      <c r="X73" s="565"/>
      <c r="Y73" s="583"/>
      <c r="Z73" s="583"/>
      <c r="AA73" s="584"/>
      <c r="AB73" s="460"/>
      <c r="AC73" s="461"/>
      <c r="AD73" s="461"/>
      <c r="AE73" s="462"/>
    </row>
    <row r="74" spans="1:33" s="163" customFormat="1" ht="42.75" hidden="1" customHeight="1">
      <c r="A74" s="169">
        <v>1</v>
      </c>
      <c r="B74" s="551"/>
      <c r="C74" s="566"/>
      <c r="D74" s="557"/>
      <c r="E74" s="569"/>
      <c r="F74" s="533">
        <f>IF($G74="Rara vez",1,IF($G74="Improbable",2,IF($G74="Posible",3,IF($G74="Probable",4, IF($G74="Casi seguro",5,)))))</f>
        <v>5</v>
      </c>
      <c r="G74" s="533" t="s">
        <v>450</v>
      </c>
      <c r="H74" s="533">
        <f>IF($I74="Insignificante",1,IF($I74="Menor",2,IF($I74="Moderado",3,IF($I74="Mayor",4,IF($I74="Catastrófico",5,)))))</f>
        <v>2</v>
      </c>
      <c r="I74" s="533" t="s">
        <v>451</v>
      </c>
      <c r="J74" s="533">
        <f>+$F74*$H74</f>
        <v>10</v>
      </c>
      <c r="K74" s="533" t="s">
        <v>245</v>
      </c>
      <c r="L74" s="173" t="s">
        <v>452</v>
      </c>
      <c r="M74" s="178">
        <f>+'[2]VALORACION CONTROLES'!L583</f>
        <v>35</v>
      </c>
      <c r="N74" s="178">
        <f>+'[2]VALORACION CONTROLES'!O583</f>
        <v>0</v>
      </c>
      <c r="O74" s="530">
        <f>+'[2]VALORACION CONTROLES'!P591</f>
        <v>2</v>
      </c>
      <c r="P74" s="533" t="s">
        <v>453</v>
      </c>
      <c r="Q74" s="530">
        <f>+'[2]VALORACION CONTROLES'!Q591</f>
        <v>3</v>
      </c>
      <c r="R74" s="533" t="s">
        <v>454</v>
      </c>
      <c r="S74" s="533"/>
      <c r="T74" s="536" t="s">
        <v>278</v>
      </c>
      <c r="U74" s="539"/>
      <c r="V74" s="542"/>
      <c r="W74" s="533"/>
      <c r="X74" s="533" t="s">
        <v>251</v>
      </c>
      <c r="Y74" s="545"/>
      <c r="Z74" s="523"/>
      <c r="AA74" s="526"/>
    </row>
    <row r="75" spans="1:33" s="163" customFormat="1" ht="42.75" hidden="1" customHeight="1">
      <c r="A75" s="169"/>
      <c r="B75" s="552"/>
      <c r="C75" s="567"/>
      <c r="D75" s="558"/>
      <c r="E75" s="570"/>
      <c r="F75" s="534"/>
      <c r="G75" s="534"/>
      <c r="H75" s="534"/>
      <c r="I75" s="534"/>
      <c r="J75" s="534"/>
      <c r="K75" s="534"/>
      <c r="L75" s="173" t="s">
        <v>455</v>
      </c>
      <c r="M75" s="178">
        <f>+'[2]VALORACION CONTROLES'!L585</f>
        <v>55</v>
      </c>
      <c r="N75" s="178">
        <f>+'[2]VALORACION CONTROLES'!O585</f>
        <v>1</v>
      </c>
      <c r="O75" s="531"/>
      <c r="P75" s="534"/>
      <c r="Q75" s="531"/>
      <c r="R75" s="534"/>
      <c r="S75" s="534"/>
      <c r="T75" s="537"/>
      <c r="U75" s="540"/>
      <c r="V75" s="543"/>
      <c r="W75" s="534"/>
      <c r="X75" s="534"/>
      <c r="Y75" s="546"/>
      <c r="Z75" s="524"/>
      <c r="AA75" s="527"/>
    </row>
    <row r="76" spans="1:33" s="163" customFormat="1" ht="42.75" hidden="1" customHeight="1">
      <c r="A76" s="169"/>
      <c r="B76" s="552"/>
      <c r="C76" s="567"/>
      <c r="D76" s="558"/>
      <c r="E76" s="570"/>
      <c r="F76" s="534"/>
      <c r="G76" s="534"/>
      <c r="H76" s="534"/>
      <c r="I76" s="534"/>
      <c r="J76" s="534"/>
      <c r="K76" s="534"/>
      <c r="L76" s="173" t="s">
        <v>456</v>
      </c>
      <c r="M76" s="178">
        <f>+'[2]VALORACION CONTROLES'!L587</f>
        <v>70</v>
      </c>
      <c r="N76" s="178">
        <f>+'[2]VALORACION CONTROLES'!O587</f>
        <v>1</v>
      </c>
      <c r="O76" s="531"/>
      <c r="P76" s="534"/>
      <c r="Q76" s="531"/>
      <c r="R76" s="534"/>
      <c r="S76" s="534"/>
      <c r="T76" s="537"/>
      <c r="U76" s="540"/>
      <c r="V76" s="543"/>
      <c r="W76" s="534"/>
      <c r="X76" s="534"/>
      <c r="Y76" s="546"/>
      <c r="Z76" s="524"/>
      <c r="AA76" s="527"/>
    </row>
    <row r="77" spans="1:33" s="163" customFormat="1" ht="42.75" hidden="1" customHeight="1">
      <c r="A77" s="169">
        <f>+A74+1</f>
        <v>2</v>
      </c>
      <c r="B77" s="553"/>
      <c r="C77" s="568"/>
      <c r="D77" s="559"/>
      <c r="E77" s="571"/>
      <c r="F77" s="535"/>
      <c r="G77" s="535"/>
      <c r="H77" s="535"/>
      <c r="I77" s="535"/>
      <c r="J77" s="535"/>
      <c r="K77" s="535"/>
      <c r="L77" s="173" t="s">
        <v>457</v>
      </c>
      <c r="M77" s="178">
        <f>+'[2]VALORACION CONTROLES'!L589</f>
        <v>100</v>
      </c>
      <c r="N77" s="178">
        <f>+'[2]VALORACION CONTROLES'!O589</f>
        <v>2</v>
      </c>
      <c r="O77" s="532"/>
      <c r="P77" s="535"/>
      <c r="Q77" s="532"/>
      <c r="R77" s="535"/>
      <c r="S77" s="535"/>
      <c r="T77" s="538"/>
      <c r="U77" s="541"/>
      <c r="V77" s="544"/>
      <c r="W77" s="535"/>
      <c r="X77" s="535"/>
      <c r="Y77" s="547"/>
      <c r="Z77" s="525"/>
      <c r="AA77" s="528"/>
    </row>
    <row r="78" spans="1:33" s="163" customFormat="1" ht="42.75" hidden="1" customHeight="1">
      <c r="A78" s="169">
        <v>1</v>
      </c>
      <c r="B78" s="551"/>
      <c r="C78" s="554"/>
      <c r="D78" s="557">
        <v>40</v>
      </c>
      <c r="E78" s="560"/>
      <c r="F78" s="533">
        <f>IF($G78="Rara vez",1,IF($G78="Improbable",2,IF($G78="Posible",3,IF($G78="Probable",4, IF($G78="Casi seguro",5,)))))</f>
        <v>5</v>
      </c>
      <c r="G78" s="533" t="s">
        <v>450</v>
      </c>
      <c r="H78" s="533">
        <f>IF($I78="Insignificante",1,IF($I78="Menor",2,IF($I78="Moderado",3,IF($I78="Mayor",4,IF($I78="Catastrófico",5,)))))</f>
        <v>2</v>
      </c>
      <c r="I78" s="533" t="s">
        <v>451</v>
      </c>
      <c r="J78" s="533">
        <f>+$F78*$H78</f>
        <v>10</v>
      </c>
      <c r="K78" s="533" t="s">
        <v>245</v>
      </c>
      <c r="L78" s="173" t="s">
        <v>452</v>
      </c>
      <c r="M78" s="178">
        <f>+'[2]VALORACION CONTROLES'!L598</f>
        <v>35</v>
      </c>
      <c r="N78" s="178">
        <f>+'[2]VALORACION CONTROLES'!O598</f>
        <v>0</v>
      </c>
      <c r="O78" s="530">
        <f>+'[2]VALORACION CONTROLES'!P606</f>
        <v>2</v>
      </c>
      <c r="P78" s="533" t="s">
        <v>453</v>
      </c>
      <c r="Q78" s="530">
        <f>+'[2]VALORACION CONTROLES'!Q606</f>
        <v>3</v>
      </c>
      <c r="R78" s="533" t="s">
        <v>454</v>
      </c>
      <c r="S78" s="533"/>
      <c r="T78" s="536" t="s">
        <v>278</v>
      </c>
      <c r="U78" s="539"/>
      <c r="V78" s="542"/>
      <c r="W78" s="533"/>
      <c r="X78" s="533" t="s">
        <v>251</v>
      </c>
      <c r="Y78" s="545"/>
      <c r="Z78" s="523"/>
      <c r="AA78" s="526"/>
    </row>
    <row r="79" spans="1:33" s="163" customFormat="1" ht="42.75" hidden="1" customHeight="1">
      <c r="A79" s="169"/>
      <c r="B79" s="552"/>
      <c r="C79" s="555"/>
      <c r="D79" s="558"/>
      <c r="E79" s="561"/>
      <c r="F79" s="534"/>
      <c r="G79" s="534"/>
      <c r="H79" s="534"/>
      <c r="I79" s="534"/>
      <c r="J79" s="534"/>
      <c r="K79" s="534"/>
      <c r="L79" s="173" t="s">
        <v>455</v>
      </c>
      <c r="M79" s="178">
        <f>+'[2]VALORACION CONTROLES'!L600</f>
        <v>55</v>
      </c>
      <c r="N79" s="178">
        <f>+'[2]VALORACION CONTROLES'!O600</f>
        <v>1</v>
      </c>
      <c r="O79" s="531"/>
      <c r="P79" s="534"/>
      <c r="Q79" s="531"/>
      <c r="R79" s="534"/>
      <c r="S79" s="534"/>
      <c r="T79" s="537"/>
      <c r="U79" s="540"/>
      <c r="V79" s="543"/>
      <c r="W79" s="534"/>
      <c r="X79" s="534"/>
      <c r="Y79" s="546"/>
      <c r="Z79" s="524"/>
      <c r="AA79" s="527"/>
    </row>
    <row r="80" spans="1:33" s="163" customFormat="1" ht="42.75" hidden="1" customHeight="1">
      <c r="A80" s="169"/>
      <c r="B80" s="552"/>
      <c r="C80" s="555"/>
      <c r="D80" s="558"/>
      <c r="E80" s="561"/>
      <c r="F80" s="534"/>
      <c r="G80" s="534"/>
      <c r="H80" s="534"/>
      <c r="I80" s="534"/>
      <c r="J80" s="534"/>
      <c r="K80" s="534"/>
      <c r="L80" s="173" t="s">
        <v>456</v>
      </c>
      <c r="M80" s="178">
        <f>+'[2]VALORACION CONTROLES'!L602</f>
        <v>70</v>
      </c>
      <c r="N80" s="178">
        <f>+'[2]VALORACION CONTROLES'!O602</f>
        <v>1</v>
      </c>
      <c r="O80" s="531"/>
      <c r="P80" s="534"/>
      <c r="Q80" s="531"/>
      <c r="R80" s="534"/>
      <c r="S80" s="534"/>
      <c r="T80" s="537"/>
      <c r="U80" s="540"/>
      <c r="V80" s="543"/>
      <c r="W80" s="534"/>
      <c r="X80" s="534"/>
      <c r="Y80" s="546"/>
      <c r="Z80" s="524"/>
      <c r="AA80" s="527"/>
    </row>
    <row r="81" spans="1:27" s="163" customFormat="1" ht="42.75" hidden="1" customHeight="1">
      <c r="A81" s="169">
        <f>+A78+1</f>
        <v>2</v>
      </c>
      <c r="B81" s="553"/>
      <c r="C81" s="556"/>
      <c r="D81" s="559"/>
      <c r="E81" s="562"/>
      <c r="F81" s="535"/>
      <c r="G81" s="535"/>
      <c r="H81" s="535"/>
      <c r="I81" s="535"/>
      <c r="J81" s="535"/>
      <c r="K81" s="535"/>
      <c r="L81" s="173" t="s">
        <v>457</v>
      </c>
      <c r="M81" s="178">
        <f>+'[2]VALORACION CONTROLES'!L604</f>
        <v>100</v>
      </c>
      <c r="N81" s="178">
        <f>+'[2]VALORACION CONTROLES'!O604</f>
        <v>2</v>
      </c>
      <c r="O81" s="532"/>
      <c r="P81" s="535"/>
      <c r="Q81" s="532"/>
      <c r="R81" s="535"/>
      <c r="S81" s="535"/>
      <c r="T81" s="538"/>
      <c r="U81" s="541"/>
      <c r="V81" s="544"/>
      <c r="W81" s="535"/>
      <c r="X81" s="535"/>
      <c r="Y81" s="547"/>
      <c r="Z81" s="525"/>
      <c r="AA81" s="528"/>
    </row>
    <row r="82" spans="1:27" s="163" customFormat="1" ht="42.75" hidden="1" customHeight="1">
      <c r="A82" s="169">
        <v>1</v>
      </c>
      <c r="B82" s="551"/>
      <c r="C82" s="554"/>
      <c r="D82" s="557">
        <v>41</v>
      </c>
      <c r="E82" s="560"/>
      <c r="F82" s="533">
        <f>IF($G82="Rara vez",1,IF($G82="Improbable",2,IF($G82="Posible",3,IF($G82="Probable",4, IF($G82="Casi seguro",5,)))))</f>
        <v>5</v>
      </c>
      <c r="G82" s="533" t="s">
        <v>450</v>
      </c>
      <c r="H82" s="533">
        <f>IF($I82="Insignificante",1,IF($I82="Menor",2,IF($I82="Moderado",3,IF($I82="Mayor",4,IF($I82="Catastrófico",5,)))))</f>
        <v>2</v>
      </c>
      <c r="I82" s="533" t="s">
        <v>451</v>
      </c>
      <c r="J82" s="533">
        <f>+$F82*$H82</f>
        <v>10</v>
      </c>
      <c r="K82" s="533" t="s">
        <v>245</v>
      </c>
      <c r="L82" s="173" t="s">
        <v>452</v>
      </c>
      <c r="M82" s="178">
        <f>+'[2]VALORACION CONTROLES'!L613</f>
        <v>35</v>
      </c>
      <c r="N82" s="178">
        <f>+'[2]VALORACION CONTROLES'!O613</f>
        <v>0</v>
      </c>
      <c r="O82" s="530">
        <f>+'[2]VALORACION CONTROLES'!P621</f>
        <v>2</v>
      </c>
      <c r="P82" s="533" t="s">
        <v>453</v>
      </c>
      <c r="Q82" s="530">
        <f>+'[2]VALORACION CONTROLES'!Q621</f>
        <v>3</v>
      </c>
      <c r="R82" s="533" t="s">
        <v>454</v>
      </c>
      <c r="S82" s="533"/>
      <c r="T82" s="536" t="s">
        <v>278</v>
      </c>
      <c r="U82" s="539"/>
      <c r="V82" s="542"/>
      <c r="W82" s="533"/>
      <c r="X82" s="533" t="s">
        <v>251</v>
      </c>
      <c r="Y82" s="545"/>
      <c r="Z82" s="523"/>
      <c r="AA82" s="526"/>
    </row>
    <row r="83" spans="1:27" s="163" customFormat="1" ht="42.75" hidden="1" customHeight="1">
      <c r="A83" s="169"/>
      <c r="B83" s="552"/>
      <c r="C83" s="555"/>
      <c r="D83" s="558"/>
      <c r="E83" s="561"/>
      <c r="F83" s="534"/>
      <c r="G83" s="534"/>
      <c r="H83" s="534"/>
      <c r="I83" s="534"/>
      <c r="J83" s="534"/>
      <c r="K83" s="534"/>
      <c r="L83" s="173" t="s">
        <v>455</v>
      </c>
      <c r="M83" s="178">
        <f>+'[2]VALORACION CONTROLES'!L615</f>
        <v>55</v>
      </c>
      <c r="N83" s="178">
        <f>+'[2]VALORACION CONTROLES'!O615</f>
        <v>1</v>
      </c>
      <c r="O83" s="531"/>
      <c r="P83" s="534"/>
      <c r="Q83" s="531"/>
      <c r="R83" s="534"/>
      <c r="S83" s="534"/>
      <c r="T83" s="537"/>
      <c r="U83" s="540"/>
      <c r="V83" s="543"/>
      <c r="W83" s="534"/>
      <c r="X83" s="534"/>
      <c r="Y83" s="546"/>
      <c r="Z83" s="524"/>
      <c r="AA83" s="527"/>
    </row>
    <row r="84" spans="1:27" s="163" customFormat="1" ht="42.75" hidden="1" customHeight="1">
      <c r="A84" s="169"/>
      <c r="B84" s="552"/>
      <c r="C84" s="555"/>
      <c r="D84" s="558"/>
      <c r="E84" s="561"/>
      <c r="F84" s="534"/>
      <c r="G84" s="534"/>
      <c r="H84" s="534"/>
      <c r="I84" s="534"/>
      <c r="J84" s="534"/>
      <c r="K84" s="534"/>
      <c r="L84" s="173" t="s">
        <v>456</v>
      </c>
      <c r="M84" s="178">
        <f>+'[2]VALORACION CONTROLES'!L617</f>
        <v>70</v>
      </c>
      <c r="N84" s="178">
        <f>+'[2]VALORACION CONTROLES'!O617</f>
        <v>1</v>
      </c>
      <c r="O84" s="531"/>
      <c r="P84" s="534"/>
      <c r="Q84" s="531"/>
      <c r="R84" s="534"/>
      <c r="S84" s="534"/>
      <c r="T84" s="537"/>
      <c r="U84" s="540"/>
      <c r="V84" s="543"/>
      <c r="W84" s="534"/>
      <c r="X84" s="534"/>
      <c r="Y84" s="546"/>
      <c r="Z84" s="524"/>
      <c r="AA84" s="527"/>
    </row>
    <row r="85" spans="1:27" s="163" customFormat="1" ht="42.75" hidden="1" customHeight="1">
      <c r="A85" s="169">
        <f>+A82+1</f>
        <v>2</v>
      </c>
      <c r="B85" s="553"/>
      <c r="C85" s="556"/>
      <c r="D85" s="559"/>
      <c r="E85" s="562"/>
      <c r="F85" s="535"/>
      <c r="G85" s="535"/>
      <c r="H85" s="535"/>
      <c r="I85" s="535"/>
      <c r="J85" s="535"/>
      <c r="K85" s="535"/>
      <c r="L85" s="173" t="s">
        <v>457</v>
      </c>
      <c r="M85" s="178">
        <f>+'[2]VALORACION CONTROLES'!L619</f>
        <v>100</v>
      </c>
      <c r="N85" s="178">
        <f>+'[2]VALORACION CONTROLES'!O619</f>
        <v>2</v>
      </c>
      <c r="O85" s="532"/>
      <c r="P85" s="535"/>
      <c r="Q85" s="532"/>
      <c r="R85" s="535"/>
      <c r="S85" s="535"/>
      <c r="T85" s="538"/>
      <c r="U85" s="541"/>
      <c r="V85" s="544"/>
      <c r="W85" s="535"/>
      <c r="X85" s="535"/>
      <c r="Y85" s="547"/>
      <c r="Z85" s="525"/>
      <c r="AA85" s="528"/>
    </row>
    <row r="86" spans="1:27" s="163" customFormat="1" ht="42.75" hidden="1" customHeight="1">
      <c r="A86" s="169">
        <v>1</v>
      </c>
      <c r="B86" s="551"/>
      <c r="C86" s="554"/>
      <c r="D86" s="557">
        <v>42</v>
      </c>
      <c r="E86" s="560"/>
      <c r="F86" s="533">
        <f>IF($G86="Rara vez",1,IF($G86="Improbable",2,IF($G86="Posible",3,IF($G86="Probable",4, IF($G86="Casi seguro",5,)))))</f>
        <v>5</v>
      </c>
      <c r="G86" s="533" t="s">
        <v>450</v>
      </c>
      <c r="H86" s="533">
        <f>IF($I86="Insignificante",1,IF($I86="Menor",2,IF($I86="Moderado",3,IF($I86="Mayor",4,IF($I86="Catastrófico",5,)))))</f>
        <v>2</v>
      </c>
      <c r="I86" s="533" t="s">
        <v>451</v>
      </c>
      <c r="J86" s="533">
        <f>+$F86*$H86</f>
        <v>10</v>
      </c>
      <c r="K86" s="533" t="s">
        <v>245</v>
      </c>
      <c r="L86" s="173" t="s">
        <v>452</v>
      </c>
      <c r="M86" s="178">
        <f>+'[2]VALORACION CONTROLES'!L628</f>
        <v>35</v>
      </c>
      <c r="N86" s="178">
        <f>+'[2]VALORACION CONTROLES'!O628</f>
        <v>0</v>
      </c>
      <c r="O86" s="530">
        <f>+'[2]VALORACION CONTROLES'!P636</f>
        <v>2</v>
      </c>
      <c r="P86" s="533" t="s">
        <v>453</v>
      </c>
      <c r="Q86" s="530">
        <f>+'[2]VALORACION CONTROLES'!Q636</f>
        <v>3</v>
      </c>
      <c r="R86" s="533" t="s">
        <v>454</v>
      </c>
      <c r="S86" s="533"/>
      <c r="T86" s="536" t="s">
        <v>278</v>
      </c>
      <c r="U86" s="539"/>
      <c r="V86" s="542"/>
      <c r="W86" s="533"/>
      <c r="X86" s="533" t="s">
        <v>251</v>
      </c>
      <c r="Y86" s="545"/>
      <c r="Z86" s="523"/>
      <c r="AA86" s="526"/>
    </row>
    <row r="87" spans="1:27" s="163" customFormat="1" ht="42.75" hidden="1" customHeight="1">
      <c r="A87" s="169"/>
      <c r="B87" s="552"/>
      <c r="C87" s="555"/>
      <c r="D87" s="558"/>
      <c r="E87" s="561"/>
      <c r="F87" s="534"/>
      <c r="G87" s="534"/>
      <c r="H87" s="534"/>
      <c r="I87" s="534"/>
      <c r="J87" s="534"/>
      <c r="K87" s="534"/>
      <c r="L87" s="173" t="s">
        <v>455</v>
      </c>
      <c r="M87" s="178">
        <f>+'[2]VALORACION CONTROLES'!L630</f>
        <v>55</v>
      </c>
      <c r="N87" s="178">
        <f>+'[2]VALORACION CONTROLES'!O630</f>
        <v>1</v>
      </c>
      <c r="O87" s="531"/>
      <c r="P87" s="534"/>
      <c r="Q87" s="531"/>
      <c r="R87" s="534"/>
      <c r="S87" s="534"/>
      <c r="T87" s="537"/>
      <c r="U87" s="540"/>
      <c r="V87" s="543"/>
      <c r="W87" s="534"/>
      <c r="X87" s="534"/>
      <c r="Y87" s="546"/>
      <c r="Z87" s="524"/>
      <c r="AA87" s="527"/>
    </row>
    <row r="88" spans="1:27" s="163" customFormat="1" ht="42.75" hidden="1" customHeight="1">
      <c r="A88" s="169"/>
      <c r="B88" s="552"/>
      <c r="C88" s="555"/>
      <c r="D88" s="558"/>
      <c r="E88" s="561"/>
      <c r="F88" s="534"/>
      <c r="G88" s="534"/>
      <c r="H88" s="534"/>
      <c r="I88" s="534"/>
      <c r="J88" s="534"/>
      <c r="K88" s="534"/>
      <c r="L88" s="173" t="s">
        <v>456</v>
      </c>
      <c r="M88" s="178">
        <f>+'[2]VALORACION CONTROLES'!L632</f>
        <v>70</v>
      </c>
      <c r="N88" s="178">
        <f>+'[2]VALORACION CONTROLES'!O632</f>
        <v>1</v>
      </c>
      <c r="O88" s="531"/>
      <c r="P88" s="534"/>
      <c r="Q88" s="531"/>
      <c r="R88" s="534"/>
      <c r="S88" s="534"/>
      <c r="T88" s="537"/>
      <c r="U88" s="540"/>
      <c r="V88" s="543"/>
      <c r="W88" s="534"/>
      <c r="X88" s="534"/>
      <c r="Y88" s="546"/>
      <c r="Z88" s="524"/>
      <c r="AA88" s="527"/>
    </row>
    <row r="89" spans="1:27" s="163" customFormat="1" ht="42.75" hidden="1" customHeight="1">
      <c r="A89" s="169">
        <f>+A86+1</f>
        <v>2</v>
      </c>
      <c r="B89" s="553"/>
      <c r="C89" s="556"/>
      <c r="D89" s="559"/>
      <c r="E89" s="562"/>
      <c r="F89" s="535"/>
      <c r="G89" s="535"/>
      <c r="H89" s="535"/>
      <c r="I89" s="535"/>
      <c r="J89" s="535"/>
      <c r="K89" s="535"/>
      <c r="L89" s="173" t="s">
        <v>457</v>
      </c>
      <c r="M89" s="178">
        <f>+'[2]VALORACION CONTROLES'!L634</f>
        <v>100</v>
      </c>
      <c r="N89" s="178">
        <f>+'[2]VALORACION CONTROLES'!O634</f>
        <v>2</v>
      </c>
      <c r="O89" s="532"/>
      <c r="P89" s="535"/>
      <c r="Q89" s="532"/>
      <c r="R89" s="535"/>
      <c r="S89" s="535"/>
      <c r="T89" s="538"/>
      <c r="U89" s="541"/>
      <c r="V89" s="544"/>
      <c r="W89" s="535"/>
      <c r="X89" s="535"/>
      <c r="Y89" s="547"/>
      <c r="Z89" s="525"/>
      <c r="AA89" s="528"/>
    </row>
    <row r="90" spans="1:27" s="163" customFormat="1" ht="42.75" hidden="1" customHeight="1">
      <c r="A90" s="169">
        <v>1</v>
      </c>
      <c r="B90" s="551"/>
      <c r="C90" s="554"/>
      <c r="D90" s="557">
        <v>43</v>
      </c>
      <c r="E90" s="560"/>
      <c r="F90" s="533">
        <f>IF($G90="Rara vez",1,IF($G90="Improbable",2,IF($G90="Posible",3,IF($G90="Probable",4, IF($G90="Casi seguro",5,)))))</f>
        <v>5</v>
      </c>
      <c r="G90" s="533" t="s">
        <v>450</v>
      </c>
      <c r="H90" s="533">
        <f>IF($I90="Insignificante",1,IF($I90="Menor",2,IF($I90="Moderado",3,IF($I90="Mayor",4,IF($I90="Catastrófico",5,)))))</f>
        <v>2</v>
      </c>
      <c r="I90" s="533" t="s">
        <v>451</v>
      </c>
      <c r="J90" s="533">
        <f>+$F90*$H90</f>
        <v>10</v>
      </c>
      <c r="K90" s="533" t="s">
        <v>245</v>
      </c>
      <c r="L90" s="179" t="s">
        <v>452</v>
      </c>
      <c r="M90" s="178">
        <f>+'[2]VALORACION CONTROLES'!L643</f>
        <v>35</v>
      </c>
      <c r="N90" s="178">
        <f>+'[2]VALORACION CONTROLES'!O643</f>
        <v>0</v>
      </c>
      <c r="O90" s="530">
        <f>+'[2]VALORACION CONTROLES'!P332</f>
        <v>2</v>
      </c>
      <c r="P90" s="533" t="s">
        <v>453</v>
      </c>
      <c r="Q90" s="530">
        <f>+'[2]VALORACION CONTROLES'!Q332</f>
        <v>0</v>
      </c>
      <c r="R90" s="533" t="s">
        <v>454</v>
      </c>
      <c r="S90" s="533"/>
      <c r="T90" s="536" t="s">
        <v>278</v>
      </c>
      <c r="U90" s="539"/>
      <c r="V90" s="542"/>
      <c r="W90" s="533"/>
      <c r="X90" s="533" t="s">
        <v>251</v>
      </c>
      <c r="Y90" s="545"/>
      <c r="Z90" s="523"/>
      <c r="AA90" s="526"/>
    </row>
    <row r="91" spans="1:27" s="163" customFormat="1" ht="42.75" hidden="1" customHeight="1">
      <c r="A91" s="169"/>
      <c r="B91" s="552"/>
      <c r="C91" s="555"/>
      <c r="D91" s="558"/>
      <c r="E91" s="561"/>
      <c r="F91" s="534"/>
      <c r="G91" s="534"/>
      <c r="H91" s="534"/>
      <c r="I91" s="534"/>
      <c r="J91" s="534"/>
      <c r="K91" s="534"/>
      <c r="L91" s="173" t="s">
        <v>455</v>
      </c>
      <c r="M91" s="178">
        <f>+'[2]VALORACION CONTROLES'!L645</f>
        <v>55</v>
      </c>
      <c r="N91" s="178">
        <f>+'[2]VALORACION CONTROLES'!O645</f>
        <v>1</v>
      </c>
      <c r="O91" s="531"/>
      <c r="P91" s="534"/>
      <c r="Q91" s="531"/>
      <c r="R91" s="534"/>
      <c r="S91" s="534"/>
      <c r="T91" s="537"/>
      <c r="U91" s="540"/>
      <c r="V91" s="543"/>
      <c r="W91" s="534"/>
      <c r="X91" s="534"/>
      <c r="Y91" s="546"/>
      <c r="Z91" s="524"/>
      <c r="AA91" s="527"/>
    </row>
    <row r="92" spans="1:27" s="163" customFormat="1" ht="42.75" hidden="1" customHeight="1">
      <c r="A92" s="169"/>
      <c r="B92" s="552"/>
      <c r="C92" s="555"/>
      <c r="D92" s="558"/>
      <c r="E92" s="561"/>
      <c r="F92" s="534"/>
      <c r="G92" s="534"/>
      <c r="H92" s="534"/>
      <c r="I92" s="534"/>
      <c r="J92" s="534"/>
      <c r="K92" s="534"/>
      <c r="L92" s="173" t="s">
        <v>456</v>
      </c>
      <c r="M92" s="178">
        <f>+'[2]VALORACION CONTROLES'!L647</f>
        <v>70</v>
      </c>
      <c r="N92" s="178">
        <f>+'[2]VALORACION CONTROLES'!O647</f>
        <v>1</v>
      </c>
      <c r="O92" s="531"/>
      <c r="P92" s="534"/>
      <c r="Q92" s="531"/>
      <c r="R92" s="534"/>
      <c r="S92" s="534"/>
      <c r="T92" s="537"/>
      <c r="U92" s="540"/>
      <c r="V92" s="543"/>
      <c r="W92" s="534"/>
      <c r="X92" s="534"/>
      <c r="Y92" s="546"/>
      <c r="Z92" s="524"/>
      <c r="AA92" s="527"/>
    </row>
    <row r="93" spans="1:27" s="163" customFormat="1" ht="42.75" hidden="1" customHeight="1">
      <c r="A93" s="169">
        <f>+A90+1</f>
        <v>2</v>
      </c>
      <c r="B93" s="553"/>
      <c r="C93" s="556"/>
      <c r="D93" s="559"/>
      <c r="E93" s="562"/>
      <c r="F93" s="535"/>
      <c r="G93" s="535"/>
      <c r="H93" s="535"/>
      <c r="I93" s="535"/>
      <c r="J93" s="535"/>
      <c r="K93" s="535"/>
      <c r="L93" s="173" t="s">
        <v>457</v>
      </c>
      <c r="M93" s="178">
        <f>+'[2]VALORACION CONTROLES'!L649</f>
        <v>100</v>
      </c>
      <c r="N93" s="178">
        <f>+'[2]VALORACION CONTROLES'!O649</f>
        <v>2</v>
      </c>
      <c r="O93" s="532"/>
      <c r="P93" s="535"/>
      <c r="Q93" s="532"/>
      <c r="R93" s="535"/>
      <c r="S93" s="535"/>
      <c r="T93" s="538"/>
      <c r="U93" s="541"/>
      <c r="V93" s="544"/>
      <c r="W93" s="535"/>
      <c r="X93" s="535"/>
      <c r="Y93" s="547"/>
      <c r="Z93" s="525"/>
      <c r="AA93" s="528"/>
    </row>
    <row r="94" spans="1:27" s="163" customFormat="1" ht="42.75" hidden="1" customHeight="1">
      <c r="A94" s="169">
        <v>1</v>
      </c>
      <c r="B94" s="551"/>
      <c r="C94" s="554"/>
      <c r="D94" s="557"/>
      <c r="E94" s="560"/>
      <c r="F94" s="533">
        <f>IF($G94="Rara vez",1,IF($G94="Improbable",2,IF($G94="Posible",3,IF($G94="Probable",4, IF($G94="Casi seguro",5,)))))</f>
        <v>5</v>
      </c>
      <c r="G94" s="533" t="s">
        <v>450</v>
      </c>
      <c r="H94" s="533">
        <f>IF($I94="Insignificante",1,IF($I94="Menor",2,IF($I94="Moderado",3,IF($I94="Mayor",4,IF($I94="Catastrófico",5,)))))</f>
        <v>2</v>
      </c>
      <c r="I94" s="533" t="s">
        <v>451</v>
      </c>
      <c r="J94" s="533">
        <f>+$F94*$H94</f>
        <v>10</v>
      </c>
      <c r="K94" s="533" t="s">
        <v>245</v>
      </c>
      <c r="L94" s="173" t="s">
        <v>452</v>
      </c>
      <c r="N94" s="172">
        <f>+'[2]VALORACION CONTROLES'!O328</f>
        <v>2</v>
      </c>
      <c r="O94" s="530">
        <f>+'[2]VALORACION CONTROLES'!P336</f>
        <v>4</v>
      </c>
      <c r="P94" s="533" t="s">
        <v>453</v>
      </c>
      <c r="Q94" s="530">
        <f>+'[2]VALORACION CONTROLES'!Q336</f>
        <v>2</v>
      </c>
      <c r="R94" s="533" t="s">
        <v>454</v>
      </c>
      <c r="S94" s="533"/>
      <c r="T94" s="536" t="s">
        <v>278</v>
      </c>
      <c r="U94" s="539"/>
      <c r="V94" s="542"/>
      <c r="W94" s="533"/>
      <c r="X94" s="533" t="s">
        <v>251</v>
      </c>
      <c r="Y94" s="545"/>
      <c r="Z94" s="523"/>
      <c r="AA94" s="526"/>
    </row>
    <row r="95" spans="1:27" s="163" customFormat="1" ht="42.75" hidden="1" customHeight="1">
      <c r="A95" s="169"/>
      <c r="B95" s="552"/>
      <c r="C95" s="555"/>
      <c r="D95" s="558"/>
      <c r="E95" s="561"/>
      <c r="F95" s="534"/>
      <c r="G95" s="534"/>
      <c r="H95" s="534"/>
      <c r="I95" s="534"/>
      <c r="J95" s="534"/>
      <c r="K95" s="534"/>
      <c r="L95" s="173" t="s">
        <v>455</v>
      </c>
      <c r="M95" s="178">
        <f>+'[2]VALORACION CONTROLES'!L615</f>
        <v>55</v>
      </c>
      <c r="N95" s="172">
        <f>+'[2]VALORACION CONTROLES'!O330</f>
        <v>2</v>
      </c>
      <c r="O95" s="531"/>
      <c r="P95" s="534"/>
      <c r="Q95" s="531"/>
      <c r="R95" s="534"/>
      <c r="S95" s="534"/>
      <c r="T95" s="537"/>
      <c r="U95" s="540"/>
      <c r="V95" s="543"/>
      <c r="W95" s="534"/>
      <c r="X95" s="534"/>
      <c r="Y95" s="546"/>
      <c r="Z95" s="524"/>
      <c r="AA95" s="527"/>
    </row>
    <row r="96" spans="1:27" s="163" customFormat="1" ht="42.75" hidden="1" customHeight="1">
      <c r="A96" s="169"/>
      <c r="B96" s="552"/>
      <c r="C96" s="555"/>
      <c r="D96" s="558"/>
      <c r="E96" s="561"/>
      <c r="F96" s="534"/>
      <c r="G96" s="534"/>
      <c r="H96" s="534"/>
      <c r="I96" s="534"/>
      <c r="J96" s="534"/>
      <c r="K96" s="534"/>
      <c r="L96" s="173" t="s">
        <v>456</v>
      </c>
      <c r="N96" s="172">
        <f>+'[2]VALORACION CONTROLES'!O332</f>
        <v>2</v>
      </c>
      <c r="O96" s="531"/>
      <c r="P96" s="534"/>
      <c r="Q96" s="531"/>
      <c r="R96" s="534"/>
      <c r="S96" s="534"/>
      <c r="T96" s="537"/>
      <c r="U96" s="540"/>
      <c r="V96" s="543"/>
      <c r="W96" s="534"/>
      <c r="X96" s="534"/>
      <c r="Y96" s="546"/>
      <c r="Z96" s="524"/>
      <c r="AA96" s="527"/>
    </row>
    <row r="97" spans="1:27" s="163" customFormat="1" ht="42.75" hidden="1" customHeight="1">
      <c r="A97" s="169">
        <f>+A94+1</f>
        <v>2</v>
      </c>
      <c r="B97" s="553"/>
      <c r="C97" s="556"/>
      <c r="D97" s="559"/>
      <c r="E97" s="562"/>
      <c r="F97" s="535"/>
      <c r="G97" s="535"/>
      <c r="H97" s="535"/>
      <c r="I97" s="535"/>
      <c r="J97" s="535"/>
      <c r="K97" s="535"/>
      <c r="L97" s="173" t="s">
        <v>457</v>
      </c>
      <c r="M97" s="172">
        <f>+'[2]VALORACION CONTROLES'!L334</f>
        <v>30</v>
      </c>
      <c r="N97" s="172">
        <f>+'[2]VALORACION CONTROLES'!O334</f>
        <v>0</v>
      </c>
      <c r="O97" s="532"/>
      <c r="P97" s="535"/>
      <c r="Q97" s="532"/>
      <c r="R97" s="535"/>
      <c r="S97" s="535"/>
      <c r="T97" s="538"/>
      <c r="U97" s="541"/>
      <c r="V97" s="544"/>
      <c r="W97" s="535"/>
      <c r="X97" s="535"/>
      <c r="Y97" s="547"/>
      <c r="Z97" s="525"/>
      <c r="AA97" s="528"/>
    </row>
    <row r="98" spans="1:27" s="163" customFormat="1" ht="42.75" hidden="1" customHeight="1">
      <c r="A98" s="169">
        <v>1</v>
      </c>
      <c r="B98" s="551"/>
      <c r="C98" s="554"/>
      <c r="D98" s="557"/>
      <c r="E98" s="560"/>
      <c r="F98" s="533">
        <f>IF($G98="Rara vez",1,IF($G98="Improbable",2,IF($G98="Posible",3,IF($G98="Probable",4, IF($G98="Casi seguro",5,)))))</f>
        <v>5</v>
      </c>
      <c r="G98" s="533" t="s">
        <v>450</v>
      </c>
      <c r="H98" s="533">
        <f>IF($I98="Insignificante",1,IF($I98="Menor",2,IF($I98="Moderado",3,IF($I98="Mayor",4,IF($I98="Catastrófico",5,)))))</f>
        <v>2</v>
      </c>
      <c r="I98" s="533" t="s">
        <v>451</v>
      </c>
      <c r="J98" s="533">
        <f>+$F98*$H98</f>
        <v>10</v>
      </c>
      <c r="K98" s="533" t="s">
        <v>245</v>
      </c>
      <c r="L98" s="173" t="s">
        <v>452</v>
      </c>
      <c r="N98" s="172">
        <f>+'[2]VALORACION CONTROLES'!O332</f>
        <v>2</v>
      </c>
      <c r="O98" s="530" t="str">
        <f>+'[2]VALORACION CONTROLES'!P340</f>
        <v>Riesgo Residual</v>
      </c>
      <c r="P98" s="533" t="s">
        <v>453</v>
      </c>
      <c r="Q98" s="530">
        <f>+'[2]VALORACION CONTROLES'!Q340</f>
        <v>0</v>
      </c>
      <c r="R98" s="533" t="s">
        <v>454</v>
      </c>
      <c r="S98" s="533"/>
      <c r="T98" s="536" t="s">
        <v>278</v>
      </c>
      <c r="U98" s="539"/>
      <c r="V98" s="542"/>
      <c r="W98" s="533"/>
      <c r="X98" s="533" t="s">
        <v>251</v>
      </c>
      <c r="Y98" s="545"/>
      <c r="Z98" s="523"/>
      <c r="AA98" s="526"/>
    </row>
    <row r="99" spans="1:27" s="163" customFormat="1" ht="42.75" hidden="1" customHeight="1">
      <c r="A99" s="169"/>
      <c r="B99" s="552"/>
      <c r="C99" s="555"/>
      <c r="D99" s="558"/>
      <c r="E99" s="561"/>
      <c r="F99" s="534"/>
      <c r="G99" s="534"/>
      <c r="H99" s="534"/>
      <c r="I99" s="534"/>
      <c r="J99" s="534"/>
      <c r="K99" s="534"/>
      <c r="L99" s="173" t="s">
        <v>455</v>
      </c>
      <c r="M99" s="178">
        <f>+'[2]VALORACION CONTROLES'!L619</f>
        <v>100</v>
      </c>
      <c r="N99" s="172">
        <f>+'[2]VALORACION CONTROLES'!O334</f>
        <v>0</v>
      </c>
      <c r="O99" s="531"/>
      <c r="P99" s="534"/>
      <c r="Q99" s="531"/>
      <c r="R99" s="534"/>
      <c r="S99" s="534"/>
      <c r="T99" s="537"/>
      <c r="U99" s="540"/>
      <c r="V99" s="543"/>
      <c r="W99" s="534"/>
      <c r="X99" s="534"/>
      <c r="Y99" s="546"/>
      <c r="Z99" s="524"/>
      <c r="AA99" s="527"/>
    </row>
    <row r="100" spans="1:27" s="163" customFormat="1" ht="42.75" hidden="1" customHeight="1">
      <c r="A100" s="169"/>
      <c r="B100" s="552"/>
      <c r="C100" s="555"/>
      <c r="D100" s="558"/>
      <c r="E100" s="561"/>
      <c r="F100" s="534"/>
      <c r="G100" s="534"/>
      <c r="H100" s="534"/>
      <c r="I100" s="534"/>
      <c r="J100" s="534"/>
      <c r="K100" s="534"/>
      <c r="L100" s="173" t="s">
        <v>456</v>
      </c>
      <c r="N100" s="172">
        <f>+'[2]VALORACION CONTROLES'!O336</f>
        <v>0</v>
      </c>
      <c r="O100" s="531"/>
      <c r="P100" s="534"/>
      <c r="Q100" s="531"/>
      <c r="R100" s="534"/>
      <c r="S100" s="534"/>
      <c r="T100" s="537"/>
      <c r="U100" s="540"/>
      <c r="V100" s="543"/>
      <c r="W100" s="534"/>
      <c r="X100" s="534"/>
      <c r="Y100" s="546"/>
      <c r="Z100" s="524"/>
      <c r="AA100" s="527"/>
    </row>
    <row r="101" spans="1:27" s="163" customFormat="1" ht="42.75" hidden="1" customHeight="1">
      <c r="A101" s="169">
        <f>+A98+1</f>
        <v>2</v>
      </c>
      <c r="B101" s="553"/>
      <c r="C101" s="556"/>
      <c r="D101" s="559"/>
      <c r="E101" s="562"/>
      <c r="F101" s="535"/>
      <c r="G101" s="535"/>
      <c r="H101" s="535"/>
      <c r="I101" s="535"/>
      <c r="J101" s="535"/>
      <c r="K101" s="535"/>
      <c r="L101" s="173" t="s">
        <v>457</v>
      </c>
      <c r="M101" s="172">
        <f>+'[2]VALORACION CONTROLES'!L338</f>
        <v>0</v>
      </c>
      <c r="N101" s="172">
        <f>+'[2]VALORACION CONTROLES'!O338</f>
        <v>0</v>
      </c>
      <c r="O101" s="532"/>
      <c r="P101" s="535"/>
      <c r="Q101" s="532"/>
      <c r="R101" s="535"/>
      <c r="S101" s="535"/>
      <c r="T101" s="538"/>
      <c r="U101" s="541"/>
      <c r="V101" s="544"/>
      <c r="W101" s="535"/>
      <c r="X101" s="535"/>
      <c r="Y101" s="547"/>
      <c r="Z101" s="525"/>
      <c r="AA101" s="528"/>
    </row>
    <row r="102" spans="1:27" s="163" customFormat="1" ht="42.75" hidden="1" customHeight="1">
      <c r="A102" s="169">
        <v>1</v>
      </c>
      <c r="B102" s="551"/>
      <c r="C102" s="554"/>
      <c r="D102" s="557"/>
      <c r="E102" s="560"/>
      <c r="F102" s="533">
        <f>IF($G102="Rara vez",1,IF($G102="Improbable",2,IF($G102="Posible",3,IF($G102="Probable",4, IF($G102="Casi seguro",5,)))))</f>
        <v>5</v>
      </c>
      <c r="G102" s="533" t="s">
        <v>450</v>
      </c>
      <c r="H102" s="533">
        <f>IF($I102="Insignificante",1,IF($I102="Menor",2,IF($I102="Moderado",3,IF($I102="Mayor",4,IF($I102="Catastrófico",5,)))))</f>
        <v>2</v>
      </c>
      <c r="I102" s="533" t="s">
        <v>451</v>
      </c>
      <c r="J102" s="533">
        <f>+$F102*$H102</f>
        <v>10</v>
      </c>
      <c r="K102" s="533" t="s">
        <v>245</v>
      </c>
      <c r="L102" s="173" t="s">
        <v>452</v>
      </c>
      <c r="N102" s="172">
        <f>+'[2]VALORACION CONTROLES'!O336</f>
        <v>0</v>
      </c>
      <c r="O102" s="530">
        <f>+'[2]VALORACION CONTROLES'!P344</f>
        <v>0</v>
      </c>
      <c r="P102" s="533" t="s">
        <v>453</v>
      </c>
      <c r="Q102" s="530">
        <f>+'[2]VALORACION CONTROLES'!Q344</f>
        <v>0</v>
      </c>
      <c r="R102" s="533" t="s">
        <v>454</v>
      </c>
      <c r="S102" s="533"/>
      <c r="T102" s="536" t="s">
        <v>278</v>
      </c>
      <c r="U102" s="539"/>
      <c r="V102" s="542"/>
      <c r="W102" s="533"/>
      <c r="X102" s="533" t="s">
        <v>251</v>
      </c>
      <c r="Y102" s="545"/>
      <c r="Z102" s="523"/>
      <c r="AA102" s="526"/>
    </row>
    <row r="103" spans="1:27" s="163" customFormat="1" ht="42.75" hidden="1" customHeight="1">
      <c r="A103" s="169"/>
      <c r="B103" s="552"/>
      <c r="C103" s="555"/>
      <c r="D103" s="558"/>
      <c r="E103" s="561"/>
      <c r="F103" s="534"/>
      <c r="G103" s="534"/>
      <c r="H103" s="534"/>
      <c r="I103" s="534"/>
      <c r="J103" s="534"/>
      <c r="K103" s="534"/>
      <c r="L103" s="173" t="s">
        <v>455</v>
      </c>
      <c r="M103" s="178">
        <f>+'[2]VALORACION CONTROLES'!L623</f>
        <v>0</v>
      </c>
      <c r="N103" s="172">
        <f>+'[2]VALORACION CONTROLES'!O338</f>
        <v>0</v>
      </c>
      <c r="O103" s="531"/>
      <c r="P103" s="534"/>
      <c r="Q103" s="531"/>
      <c r="R103" s="534"/>
      <c r="S103" s="534"/>
      <c r="T103" s="537"/>
      <c r="U103" s="540"/>
      <c r="V103" s="543"/>
      <c r="W103" s="534"/>
      <c r="X103" s="534"/>
      <c r="Y103" s="546"/>
      <c r="Z103" s="524"/>
      <c r="AA103" s="527"/>
    </row>
    <row r="104" spans="1:27" s="163" customFormat="1" ht="42.75" hidden="1" customHeight="1">
      <c r="A104" s="169"/>
      <c r="B104" s="552"/>
      <c r="C104" s="555"/>
      <c r="D104" s="558"/>
      <c r="E104" s="561"/>
      <c r="F104" s="534"/>
      <c r="G104" s="534"/>
      <c r="H104" s="534"/>
      <c r="I104" s="534"/>
      <c r="J104" s="534"/>
      <c r="K104" s="534"/>
      <c r="L104" s="173" t="s">
        <v>456</v>
      </c>
      <c r="N104" s="172" t="str">
        <f>+'[2]VALORACION CONTROLES'!O340</f>
        <v>Casillas a desplazar</v>
      </c>
      <c r="O104" s="531"/>
      <c r="P104" s="534"/>
      <c r="Q104" s="531"/>
      <c r="R104" s="534"/>
      <c r="S104" s="534"/>
      <c r="T104" s="537"/>
      <c r="U104" s="540"/>
      <c r="V104" s="543"/>
      <c r="W104" s="534"/>
      <c r="X104" s="534"/>
      <c r="Y104" s="546"/>
      <c r="Z104" s="524"/>
      <c r="AA104" s="527"/>
    </row>
    <row r="105" spans="1:27" s="163" customFormat="1" ht="42.75" hidden="1" customHeight="1">
      <c r="A105" s="169">
        <f>+A102+1</f>
        <v>2</v>
      </c>
      <c r="B105" s="553"/>
      <c r="C105" s="556"/>
      <c r="D105" s="559"/>
      <c r="E105" s="562"/>
      <c r="F105" s="535"/>
      <c r="G105" s="535"/>
      <c r="H105" s="535"/>
      <c r="I105" s="535"/>
      <c r="J105" s="535"/>
      <c r="K105" s="535"/>
      <c r="L105" s="173" t="s">
        <v>457</v>
      </c>
      <c r="M105" s="172">
        <f>+'[2]VALORACION CONTROLES'!L342</f>
        <v>0</v>
      </c>
      <c r="N105" s="172">
        <f>+'[2]VALORACION CONTROLES'!O342</f>
        <v>0</v>
      </c>
      <c r="O105" s="532"/>
      <c r="P105" s="535"/>
      <c r="Q105" s="532"/>
      <c r="R105" s="535"/>
      <c r="S105" s="535"/>
      <c r="T105" s="538"/>
      <c r="U105" s="541"/>
      <c r="V105" s="544"/>
      <c r="W105" s="535"/>
      <c r="X105" s="535"/>
      <c r="Y105" s="547"/>
      <c r="Z105" s="525"/>
      <c r="AA105" s="528"/>
    </row>
    <row r="106" spans="1:27" s="163" customFormat="1" ht="42.75" hidden="1" customHeight="1">
      <c r="A106" s="169">
        <v>1</v>
      </c>
      <c r="B106" s="551"/>
      <c r="C106" s="554"/>
      <c r="D106" s="557"/>
      <c r="E106" s="560"/>
      <c r="F106" s="533">
        <f>IF($G106="Rara vez",1,IF($G106="Improbable",2,IF($G106="Posible",3,IF($G106="Probable",4, IF($G106="Casi seguro",5,)))))</f>
        <v>5</v>
      </c>
      <c r="G106" s="533" t="s">
        <v>450</v>
      </c>
      <c r="H106" s="533">
        <f>IF($I106="Insignificante",1,IF($I106="Menor",2,IF($I106="Moderado",3,IF($I106="Mayor",4,IF($I106="Catastrófico",5,)))))</f>
        <v>2</v>
      </c>
      <c r="I106" s="533" t="s">
        <v>451</v>
      </c>
      <c r="J106" s="533">
        <f>+$F106*$H106</f>
        <v>10</v>
      </c>
      <c r="K106" s="533" t="s">
        <v>245</v>
      </c>
      <c r="L106" s="173" t="s">
        <v>452</v>
      </c>
      <c r="N106" s="172" t="str">
        <f>+'[2]VALORACION CONTROLES'!O340</f>
        <v>Casillas a desplazar</v>
      </c>
      <c r="O106" s="530">
        <f>+'[2]VALORACION CONTROLES'!P348</f>
        <v>0</v>
      </c>
      <c r="P106" s="533" t="s">
        <v>453</v>
      </c>
      <c r="Q106" s="530">
        <f>+'[2]VALORACION CONTROLES'!Q348</f>
        <v>0</v>
      </c>
      <c r="R106" s="533" t="s">
        <v>454</v>
      </c>
      <c r="S106" s="533"/>
      <c r="T106" s="536" t="s">
        <v>278</v>
      </c>
      <c r="U106" s="539"/>
      <c r="V106" s="542"/>
      <c r="W106" s="533"/>
      <c r="X106" s="533" t="s">
        <v>251</v>
      </c>
      <c r="Y106" s="545"/>
      <c r="Z106" s="523"/>
      <c r="AA106" s="526"/>
    </row>
    <row r="107" spans="1:27" s="163" customFormat="1" ht="42.75" hidden="1" customHeight="1">
      <c r="A107" s="169"/>
      <c r="B107" s="552"/>
      <c r="C107" s="555"/>
      <c r="D107" s="558"/>
      <c r="E107" s="561"/>
      <c r="F107" s="534"/>
      <c r="G107" s="534"/>
      <c r="H107" s="534"/>
      <c r="I107" s="534"/>
      <c r="J107" s="534"/>
      <c r="K107" s="534"/>
      <c r="L107" s="173" t="s">
        <v>455</v>
      </c>
      <c r="M107" s="178">
        <f>+'[2]VALORACION CONTROLES'!L627</f>
        <v>0</v>
      </c>
      <c r="N107" s="172">
        <f>+'[2]VALORACION CONTROLES'!O342</f>
        <v>0</v>
      </c>
      <c r="O107" s="531"/>
      <c r="P107" s="534"/>
      <c r="Q107" s="531"/>
      <c r="R107" s="534"/>
      <c r="S107" s="534"/>
      <c r="T107" s="537"/>
      <c r="U107" s="540"/>
      <c r="V107" s="543"/>
      <c r="W107" s="534"/>
      <c r="X107" s="534"/>
      <c r="Y107" s="546"/>
      <c r="Z107" s="524"/>
      <c r="AA107" s="527"/>
    </row>
    <row r="108" spans="1:27" s="163" customFormat="1" ht="42.75" hidden="1" customHeight="1">
      <c r="A108" s="169"/>
      <c r="B108" s="552"/>
      <c r="C108" s="555"/>
      <c r="D108" s="558"/>
      <c r="E108" s="561"/>
      <c r="F108" s="534"/>
      <c r="G108" s="534"/>
      <c r="H108" s="534"/>
      <c r="I108" s="534"/>
      <c r="J108" s="534"/>
      <c r="K108" s="534"/>
      <c r="L108" s="173" t="s">
        <v>456</v>
      </c>
      <c r="N108" s="172">
        <f>+'[2]VALORACION CONTROLES'!O344</f>
        <v>0</v>
      </c>
      <c r="O108" s="531"/>
      <c r="P108" s="534"/>
      <c r="Q108" s="531"/>
      <c r="R108" s="534"/>
      <c r="S108" s="534"/>
      <c r="T108" s="537"/>
      <c r="U108" s="540"/>
      <c r="V108" s="543"/>
      <c r="W108" s="534"/>
      <c r="X108" s="534"/>
      <c r="Y108" s="546"/>
      <c r="Z108" s="524"/>
      <c r="AA108" s="527"/>
    </row>
    <row r="109" spans="1:27" s="163" customFormat="1" ht="42.75" hidden="1" customHeight="1">
      <c r="A109" s="169">
        <f>+A106+1</f>
        <v>2</v>
      </c>
      <c r="B109" s="553"/>
      <c r="C109" s="556"/>
      <c r="D109" s="559"/>
      <c r="E109" s="562"/>
      <c r="F109" s="535"/>
      <c r="G109" s="535"/>
      <c r="H109" s="535"/>
      <c r="I109" s="535"/>
      <c r="J109" s="535"/>
      <c r="K109" s="535"/>
      <c r="L109" s="173" t="s">
        <v>457</v>
      </c>
      <c r="M109" s="172">
        <f>+'[2]VALORACION CONTROLES'!L346</f>
        <v>0</v>
      </c>
      <c r="N109" s="172">
        <f>+'[2]VALORACION CONTROLES'!O346</f>
        <v>0</v>
      </c>
      <c r="O109" s="532"/>
      <c r="P109" s="535"/>
      <c r="Q109" s="532"/>
      <c r="R109" s="535"/>
      <c r="S109" s="535"/>
      <c r="T109" s="538"/>
      <c r="U109" s="541"/>
      <c r="V109" s="544"/>
      <c r="W109" s="535"/>
      <c r="X109" s="535"/>
      <c r="Y109" s="547"/>
      <c r="Z109" s="525"/>
      <c r="AA109" s="528"/>
    </row>
    <row r="110" spans="1:27" s="163" customFormat="1" ht="42.75" hidden="1" customHeight="1">
      <c r="A110" s="169">
        <v>1</v>
      </c>
      <c r="B110" s="551"/>
      <c r="C110" s="554"/>
      <c r="D110" s="557"/>
      <c r="E110" s="560"/>
      <c r="F110" s="533">
        <f>IF($G110="Rara vez",1,IF($G110="Improbable",2,IF($G110="Posible",3,IF($G110="Probable",4, IF($G110="Casi seguro",5,)))))</f>
        <v>5</v>
      </c>
      <c r="G110" s="533" t="s">
        <v>450</v>
      </c>
      <c r="H110" s="533">
        <f>IF($I110="Insignificante",1,IF($I110="Menor",2,IF($I110="Moderado",3,IF($I110="Mayor",4,IF($I110="Catastrófico",5,)))))</f>
        <v>2</v>
      </c>
      <c r="I110" s="533" t="s">
        <v>451</v>
      </c>
      <c r="J110" s="533">
        <f>+$F110*$H110</f>
        <v>10</v>
      </c>
      <c r="K110" s="533" t="s">
        <v>245</v>
      </c>
      <c r="L110" s="173" t="s">
        <v>452</v>
      </c>
      <c r="N110" s="172">
        <f>+'[2]VALORACION CONTROLES'!O344</f>
        <v>0</v>
      </c>
      <c r="O110" s="530">
        <f>+'[2]VALORACION CONTROLES'!P352</f>
        <v>0</v>
      </c>
      <c r="P110" s="533" t="s">
        <v>453</v>
      </c>
      <c r="Q110" s="530">
        <f>+'[2]VALORACION CONTROLES'!Q352</f>
        <v>0</v>
      </c>
      <c r="R110" s="533" t="s">
        <v>454</v>
      </c>
      <c r="S110" s="533"/>
      <c r="T110" s="536" t="s">
        <v>278</v>
      </c>
      <c r="U110" s="539"/>
      <c r="V110" s="542"/>
      <c r="W110" s="533"/>
      <c r="X110" s="533" t="s">
        <v>251</v>
      </c>
      <c r="Y110" s="545"/>
      <c r="Z110" s="523"/>
      <c r="AA110" s="526"/>
    </row>
    <row r="111" spans="1:27" s="163" customFormat="1" ht="42.75" hidden="1" customHeight="1">
      <c r="A111" s="169"/>
      <c r="B111" s="552"/>
      <c r="C111" s="555"/>
      <c r="D111" s="558"/>
      <c r="E111" s="561"/>
      <c r="F111" s="534"/>
      <c r="G111" s="534"/>
      <c r="H111" s="534"/>
      <c r="I111" s="534"/>
      <c r="J111" s="534"/>
      <c r="K111" s="534"/>
      <c r="L111" s="173" t="s">
        <v>455</v>
      </c>
      <c r="M111" s="178">
        <f>+'[2]VALORACION CONTROLES'!L631</f>
        <v>0</v>
      </c>
      <c r="N111" s="172">
        <f>+'[2]VALORACION CONTROLES'!O346</f>
        <v>0</v>
      </c>
      <c r="O111" s="531"/>
      <c r="P111" s="534"/>
      <c r="Q111" s="531"/>
      <c r="R111" s="534"/>
      <c r="S111" s="534"/>
      <c r="T111" s="537"/>
      <c r="U111" s="540"/>
      <c r="V111" s="543"/>
      <c r="W111" s="534"/>
      <c r="X111" s="534"/>
      <c r="Y111" s="546"/>
      <c r="Z111" s="524"/>
      <c r="AA111" s="527"/>
    </row>
    <row r="112" spans="1:27" s="163" customFormat="1" ht="42.75" hidden="1" customHeight="1">
      <c r="A112" s="169"/>
      <c r="B112" s="552"/>
      <c r="C112" s="555"/>
      <c r="D112" s="558"/>
      <c r="E112" s="561"/>
      <c r="F112" s="534"/>
      <c r="G112" s="534"/>
      <c r="H112" s="534"/>
      <c r="I112" s="534"/>
      <c r="J112" s="534"/>
      <c r="K112" s="534"/>
      <c r="L112" s="173" t="s">
        <v>456</v>
      </c>
      <c r="N112" s="172">
        <f>+'[2]VALORACION CONTROLES'!O348</f>
        <v>0</v>
      </c>
      <c r="O112" s="531"/>
      <c r="P112" s="534"/>
      <c r="Q112" s="531"/>
      <c r="R112" s="534"/>
      <c r="S112" s="534"/>
      <c r="T112" s="537"/>
      <c r="U112" s="540"/>
      <c r="V112" s="543"/>
      <c r="W112" s="534"/>
      <c r="X112" s="534"/>
      <c r="Y112" s="546"/>
      <c r="Z112" s="524"/>
      <c r="AA112" s="527"/>
    </row>
    <row r="113" spans="1:27" s="163" customFormat="1" ht="42.75" hidden="1" customHeight="1">
      <c r="A113" s="169">
        <f>+A110+1</f>
        <v>2</v>
      </c>
      <c r="B113" s="553"/>
      <c r="C113" s="556"/>
      <c r="D113" s="559"/>
      <c r="E113" s="562"/>
      <c r="F113" s="535"/>
      <c r="G113" s="535"/>
      <c r="H113" s="535"/>
      <c r="I113" s="535"/>
      <c r="J113" s="535"/>
      <c r="K113" s="535"/>
      <c r="L113" s="173" t="s">
        <v>457</v>
      </c>
      <c r="M113" s="172">
        <f>+'[2]VALORACION CONTROLES'!L350</f>
        <v>0</v>
      </c>
      <c r="N113" s="172">
        <f>+'[2]VALORACION CONTROLES'!O350</f>
        <v>0</v>
      </c>
      <c r="O113" s="532"/>
      <c r="P113" s="535"/>
      <c r="Q113" s="532"/>
      <c r="R113" s="535"/>
      <c r="S113" s="535"/>
      <c r="T113" s="538"/>
      <c r="U113" s="541"/>
      <c r="V113" s="544"/>
      <c r="W113" s="535"/>
      <c r="X113" s="535"/>
      <c r="Y113" s="547"/>
      <c r="Z113" s="525"/>
      <c r="AA113" s="528"/>
    </row>
    <row r="114" spans="1:27" ht="15.75">
      <c r="AA114" s="180" t="e">
        <f>AVERAGE(AA13:AA73)</f>
        <v>#DIV/0!</v>
      </c>
    </row>
  </sheetData>
  <protectedRanges>
    <protectedRange sqref="C74:E113" name="Rango1_1_1"/>
    <protectedRange sqref="U70:U113 U55:U57 U16:U21 U29:U31" name="Rango1_2_1"/>
    <protectedRange sqref="L41 L37:L39 L30:L31 L70 L72:L113" name="Rango1_2_1_1"/>
    <protectedRange sqref="W70:W113 W44:W47 W55:W57" name="Rango1_1_1_1"/>
    <protectedRange sqref="X70:X113 X22:X26 X55:X57 X42:X51" name="Rango1_1_1_2"/>
    <protectedRange sqref="L13:L15" name="Rango1_2_1_1_1"/>
    <protectedRange sqref="U13:U15" name="Rango1_2_1_2"/>
    <protectedRange sqref="W13:W15" name="Rango1_1_1_1_1"/>
    <protectedRange sqref="X13:X15" name="Rango1_1_1_2_1"/>
    <protectedRange sqref="L27:L28" name="Rango1_2_1_1_2"/>
    <protectedRange sqref="U27:U28" name="Rango1_2_1_3"/>
    <protectedRange sqref="W27:W28" name="Rango1_1_1_1_2"/>
    <protectedRange sqref="X27:X28" name="Rango1_1_1_2_2"/>
    <protectedRange sqref="W29:W31" name="Rango1_1_1_1_3"/>
    <protectedRange sqref="X29:X31 AA29:AA31" name="Rango1_1_1_2_3"/>
    <protectedRange sqref="L32:L36" name="Rango1_2_1_1_4"/>
    <protectedRange sqref="U32:U36" name="Rango1_2_1_5"/>
    <protectedRange sqref="W32:W36" name="Rango1_1_1_1_5"/>
    <protectedRange sqref="X32:X36" name="Rango1_1_1_2_5"/>
    <protectedRange sqref="U37:U39" name="Rango1_2_1_6"/>
    <protectedRange sqref="W37:W39" name="Rango1_1_1_1_6"/>
    <protectedRange sqref="X37:X39" name="Rango1_1_1_2_6"/>
    <protectedRange sqref="U40:U41" name="Rango1_2_1_7"/>
    <protectedRange sqref="X40:X41" name="Rango1_1_1_2_7"/>
    <protectedRange sqref="L42:L43" name="Rango1_2_1_1_6"/>
    <protectedRange sqref="Y42:Y43 U42:U43" name="Rango1_2_1_9"/>
    <protectedRange sqref="W42:W43" name="Rango1_1_1_1_9"/>
    <protectedRange sqref="L48:L51" name="Rango1_2_1_1_7"/>
    <protectedRange sqref="U48:U51" name="Rango1_2_1_10"/>
    <protectedRange sqref="W48:W51" name="Rango1_1_1_1_10"/>
    <protectedRange sqref="L52:L53" name="Rango1_2_1_1_8"/>
    <protectedRange sqref="U52:U54" name="Rango1_2_1_11"/>
    <protectedRange sqref="W52:W54" name="Rango1_1_1_1_11"/>
    <protectedRange sqref="X52:X54" name="Rango1_1_1_2_9"/>
    <protectedRange sqref="L55:L57" name="Rango1_2_1_1_10"/>
    <protectedRange sqref="L61:L62" name="Rango1_2_1_1_2_1_1"/>
    <protectedRange sqref="U61:U62" name="Rango1_2_1_13"/>
    <protectedRange sqref="W61:W62" name="Rango1_1_1_1_13"/>
    <protectedRange sqref="X61:X62" name="Rango1_1_1_2_11"/>
    <protectedRange sqref="L63:L65" name="Rango1_2_1_1_9"/>
    <protectedRange sqref="W63:W65" name="Rango1_1_1_1_12"/>
    <protectedRange sqref="X63:X65" name="Rango1_1_1_2_10"/>
    <protectedRange sqref="U63:U65" name="Rango1_2_1_2_1"/>
    <protectedRange sqref="L67:L69" name="Rango1_2_1_1_13"/>
    <protectedRange sqref="U66:U69" name="Rango1_2_1_12"/>
    <protectedRange sqref="W66:W69" name="Rango1_1_1_1_14"/>
    <protectedRange sqref="X66:X69" name="Rango1_1_1_2_12"/>
    <protectedRange sqref="L16:L20" name="Rango1_2_1_1_15"/>
    <protectedRange sqref="W16:W18" name="Rango1_1_1_1_16"/>
    <protectedRange sqref="X16:X18" name="Rango1_1_1_2_14"/>
    <protectedRange sqref="L21" name="Rango1_2_1_1_16"/>
    <protectedRange sqref="W19:W21 W25:W26" name="Rango1_1_1_1_17"/>
    <protectedRange sqref="X19:X21" name="Rango1_1_1_2_15"/>
    <protectedRange sqref="L22:L24" name="Rango1_2_1_1_17"/>
    <protectedRange sqref="U22:U24" name="Rango1_2_1_14"/>
    <protectedRange sqref="L25:L26 U25:U26" name="Rango1_2_1_1_18"/>
    <protectedRange sqref="L44:L47" name="Rango1_2_1_1_29"/>
    <protectedRange sqref="C13:E15" name="Rango1_1_1_3"/>
    <protectedRange sqref="C29:E31" name="Rango1_1_1_4_2"/>
    <protectedRange sqref="C32:E34 C35:D36" name="Rango1_1_1_3_1"/>
    <protectedRange sqref="C37:D39" name="Rango1_1_1_3_2"/>
    <protectedRange sqref="C61:E62" name="Rango1_5_1_5"/>
    <protectedRange sqref="C25:E26" name="Rango1_1_1_8_1"/>
    <protectedRange sqref="X58:X60" name="Rango1_1_1_2_4"/>
    <protectedRange sqref="L58:L60" name="Rango1_2_1_1_11_1"/>
    <protectedRange sqref="C58:E60" name="Rango1_1_1_6_2"/>
    <protectedRange sqref="U58:U60" name="Rango1_2_1_15"/>
    <protectedRange sqref="W58:W60" name="Rango1_1_1_1_15"/>
  </protectedRanges>
  <mergeCells count="789">
    <mergeCell ref="B1:C3"/>
    <mergeCell ref="D1:X4"/>
    <mergeCell ref="Y1:AA1"/>
    <mergeCell ref="Y2:AA2"/>
    <mergeCell ref="Z3:AA3"/>
    <mergeCell ref="B4:C4"/>
    <mergeCell ref="Z4:AA4"/>
    <mergeCell ref="B9:B12"/>
    <mergeCell ref="C9:C12"/>
    <mergeCell ref="D9:D12"/>
    <mergeCell ref="E9:E12"/>
    <mergeCell ref="F9:K9"/>
    <mergeCell ref="L9:N9"/>
    <mergeCell ref="B6:AA6"/>
    <mergeCell ref="B7:E8"/>
    <mergeCell ref="F7:AA7"/>
    <mergeCell ref="F8:N8"/>
    <mergeCell ref="O8:T8"/>
    <mergeCell ref="U8:X8"/>
    <mergeCell ref="Y8:AA8"/>
    <mergeCell ref="Z9:Z12"/>
    <mergeCell ref="AA9:AA12"/>
    <mergeCell ref="F10:K11"/>
    <mergeCell ref="L10:N11"/>
    <mergeCell ref="O11:P11"/>
    <mergeCell ref="Q11:R11"/>
    <mergeCell ref="S11:T12"/>
    <mergeCell ref="F12:G12"/>
    <mergeCell ref="H12:I12"/>
    <mergeCell ref="J12:K12"/>
    <mergeCell ref="O9:T10"/>
    <mergeCell ref="U9:U12"/>
    <mergeCell ref="V9:V12"/>
    <mergeCell ref="W9:W12"/>
    <mergeCell ref="X9:X12"/>
    <mergeCell ref="Y9:Y12"/>
    <mergeCell ref="B13:B15"/>
    <mergeCell ref="D13:D15"/>
    <mergeCell ref="Y16:Y18"/>
    <mergeCell ref="Z16:Z18"/>
    <mergeCell ref="AA16:AA18"/>
    <mergeCell ref="P16:P18"/>
    <mergeCell ref="E13:E15"/>
    <mergeCell ref="F13:F15"/>
    <mergeCell ref="G13:G15"/>
    <mergeCell ref="H13:H15"/>
    <mergeCell ref="W13:W15"/>
    <mergeCell ref="X13:X15"/>
    <mergeCell ref="Y13:Y15"/>
    <mergeCell ref="Z13:Z15"/>
    <mergeCell ref="V16:V18"/>
    <mergeCell ref="W16:W18"/>
    <mergeCell ref="X16:X18"/>
    <mergeCell ref="H16:H18"/>
    <mergeCell ref="I16:I18"/>
    <mergeCell ref="J16:J18"/>
    <mergeCell ref="K16:K18"/>
    <mergeCell ref="D19:D21"/>
    <mergeCell ref="E19:E21"/>
    <mergeCell ref="F19:F21"/>
    <mergeCell ref="G19:G21"/>
    <mergeCell ref="H19:H21"/>
    <mergeCell ref="I19:I21"/>
    <mergeCell ref="AA13:AA15"/>
    <mergeCell ref="B16:B26"/>
    <mergeCell ref="D16:D18"/>
    <mergeCell ref="E16:E18"/>
    <mergeCell ref="F16:F18"/>
    <mergeCell ref="G16:G18"/>
    <mergeCell ref="Q13:Q15"/>
    <mergeCell ref="R13:R15"/>
    <mergeCell ref="S13:S15"/>
    <mergeCell ref="T13:T15"/>
    <mergeCell ref="U13:U15"/>
    <mergeCell ref="V13:V15"/>
    <mergeCell ref="I13:I15"/>
    <mergeCell ref="J13:J15"/>
    <mergeCell ref="K13:K15"/>
    <mergeCell ref="N13:N15"/>
    <mergeCell ref="O13:O15"/>
    <mergeCell ref="P13:P15"/>
    <mergeCell ref="N16:N18"/>
    <mergeCell ref="O16:O18"/>
    <mergeCell ref="Q16:Q18"/>
    <mergeCell ref="R16:R18"/>
    <mergeCell ref="S16:S18"/>
    <mergeCell ref="T16:T18"/>
    <mergeCell ref="U16:U18"/>
    <mergeCell ref="AA19:AA21"/>
    <mergeCell ref="P19:P21"/>
    <mergeCell ref="Q19:Q21"/>
    <mergeCell ref="R19:R21"/>
    <mergeCell ref="S19:S21"/>
    <mergeCell ref="T19:T21"/>
    <mergeCell ref="U19:U21"/>
    <mergeCell ref="V19:V21"/>
    <mergeCell ref="W19:W21"/>
    <mergeCell ref="X19:X21"/>
    <mergeCell ref="Y19:Y21"/>
    <mergeCell ref="Z19:Z21"/>
    <mergeCell ref="J19:J21"/>
    <mergeCell ref="K19:K21"/>
    <mergeCell ref="L19:L20"/>
    <mergeCell ref="M19:M20"/>
    <mergeCell ref="N19:N21"/>
    <mergeCell ref="O19:O21"/>
    <mergeCell ref="F22:F24"/>
    <mergeCell ref="G22:G24"/>
    <mergeCell ref="H22:H24"/>
    <mergeCell ref="I22:I24"/>
    <mergeCell ref="Y22:Y24"/>
    <mergeCell ref="Z22:Z24"/>
    <mergeCell ref="AA22:AA24"/>
    <mergeCell ref="D25:D26"/>
    <mergeCell ref="E25:E26"/>
    <mergeCell ref="F25:F26"/>
    <mergeCell ref="G25:G26"/>
    <mergeCell ref="H25:H26"/>
    <mergeCell ref="I25:I26"/>
    <mergeCell ref="J25:J26"/>
    <mergeCell ref="S22:S24"/>
    <mergeCell ref="T22:T24"/>
    <mergeCell ref="U22:U24"/>
    <mergeCell ref="V22:V24"/>
    <mergeCell ref="W22:W24"/>
    <mergeCell ref="X22:X24"/>
    <mergeCell ref="J22:J24"/>
    <mergeCell ref="K22:K24"/>
    <mergeCell ref="O22:O24"/>
    <mergeCell ref="P22:P24"/>
    <mergeCell ref="Q22:Q24"/>
    <mergeCell ref="R22:R24"/>
    <mergeCell ref="D22:D24"/>
    <mergeCell ref="E22:E24"/>
    <mergeCell ref="W25:W26"/>
    <mergeCell ref="X25:X26"/>
    <mergeCell ref="Y25:Y26"/>
    <mergeCell ref="Z25:Z26"/>
    <mergeCell ref="AA25:AA26"/>
    <mergeCell ref="B27:B28"/>
    <mergeCell ref="D27:D28"/>
    <mergeCell ref="E27:E28"/>
    <mergeCell ref="F27:F28"/>
    <mergeCell ref="G27:G28"/>
    <mergeCell ref="Q25:Q26"/>
    <mergeCell ref="R25:R26"/>
    <mergeCell ref="S25:S26"/>
    <mergeCell ref="T25:T26"/>
    <mergeCell ref="U25:U26"/>
    <mergeCell ref="V25:V26"/>
    <mergeCell ref="K25:K26"/>
    <mergeCell ref="L25:L26"/>
    <mergeCell ref="M25:M26"/>
    <mergeCell ref="N25:N26"/>
    <mergeCell ref="O25:O26"/>
    <mergeCell ref="P25:P26"/>
    <mergeCell ref="W27:W28"/>
    <mergeCell ref="X27:X28"/>
    <mergeCell ref="Y27:Y28"/>
    <mergeCell ref="Z27:Z28"/>
    <mergeCell ref="AA27:AA28"/>
    <mergeCell ref="B29:B31"/>
    <mergeCell ref="D29:D31"/>
    <mergeCell ref="E29:E31"/>
    <mergeCell ref="F29:F31"/>
    <mergeCell ref="G29:G31"/>
    <mergeCell ref="Q27:Q28"/>
    <mergeCell ref="R27:R28"/>
    <mergeCell ref="S27:S28"/>
    <mergeCell ref="T27:T28"/>
    <mergeCell ref="U27:U28"/>
    <mergeCell ref="V27:V28"/>
    <mergeCell ref="H27:H28"/>
    <mergeCell ref="I27:I28"/>
    <mergeCell ref="J27:J28"/>
    <mergeCell ref="K27:K28"/>
    <mergeCell ref="O27:O28"/>
    <mergeCell ref="P27:P28"/>
    <mergeCell ref="Y29:Y31"/>
    <mergeCell ref="Z29:Z31"/>
    <mergeCell ref="AA29:AA31"/>
    <mergeCell ref="P29:P31"/>
    <mergeCell ref="Q32:Q34"/>
    <mergeCell ref="R32:R34"/>
    <mergeCell ref="S32:S34"/>
    <mergeCell ref="T32:T34"/>
    <mergeCell ref="I32:I34"/>
    <mergeCell ref="J32:J34"/>
    <mergeCell ref="K32:K34"/>
    <mergeCell ref="N32:N34"/>
    <mergeCell ref="O32:O34"/>
    <mergeCell ref="P32:P34"/>
    <mergeCell ref="B32:B39"/>
    <mergeCell ref="D32:D34"/>
    <mergeCell ref="E32:E34"/>
    <mergeCell ref="F32:F34"/>
    <mergeCell ref="G32:G34"/>
    <mergeCell ref="H32:H34"/>
    <mergeCell ref="D35:D36"/>
    <mergeCell ref="E35:E36"/>
    <mergeCell ref="F35:F36"/>
    <mergeCell ref="G35:G36"/>
    <mergeCell ref="H35:H36"/>
    <mergeCell ref="D37:D39"/>
    <mergeCell ref="E37:E39"/>
    <mergeCell ref="F37:F39"/>
    <mergeCell ref="G37:G39"/>
    <mergeCell ref="H37:H39"/>
    <mergeCell ref="V29:V31"/>
    <mergeCell ref="W29:W31"/>
    <mergeCell ref="X29:X31"/>
    <mergeCell ref="H29:H31"/>
    <mergeCell ref="I29:I31"/>
    <mergeCell ref="J29:J31"/>
    <mergeCell ref="K29:K31"/>
    <mergeCell ref="N29:N31"/>
    <mergeCell ref="O29:O31"/>
    <mergeCell ref="L30:L31"/>
    <mergeCell ref="M30:M31"/>
    <mergeCell ref="S29:S31"/>
    <mergeCell ref="T29:T31"/>
    <mergeCell ref="U29:U31"/>
    <mergeCell ref="Q29:Q31"/>
    <mergeCell ref="R29:R31"/>
    <mergeCell ref="W32:W34"/>
    <mergeCell ref="X32:X34"/>
    <mergeCell ref="Y32:Y34"/>
    <mergeCell ref="Z32:Z34"/>
    <mergeCell ref="AA32:AA34"/>
    <mergeCell ref="U32:U34"/>
    <mergeCell ref="V32:V34"/>
    <mergeCell ref="AA35:AA36"/>
    <mergeCell ref="U35:U36"/>
    <mergeCell ref="V35:V36"/>
    <mergeCell ref="W35:W36"/>
    <mergeCell ref="X35:X36"/>
    <mergeCell ref="Y35:Y36"/>
    <mergeCell ref="Z35:Z36"/>
    <mergeCell ref="I37:I39"/>
    <mergeCell ref="J37:J39"/>
    <mergeCell ref="K37:K39"/>
    <mergeCell ref="O37:O39"/>
    <mergeCell ref="I35:I36"/>
    <mergeCell ref="J35:J36"/>
    <mergeCell ref="V37:V39"/>
    <mergeCell ref="W37:W39"/>
    <mergeCell ref="X37:X39"/>
    <mergeCell ref="K35:K36"/>
    <mergeCell ref="L35:L36"/>
    <mergeCell ref="M35:M36"/>
    <mergeCell ref="N35:N36"/>
    <mergeCell ref="O35:O36"/>
    <mergeCell ref="P35:P36"/>
    <mergeCell ref="Q35:Q36"/>
    <mergeCell ref="R35:R36"/>
    <mergeCell ref="S35:S36"/>
    <mergeCell ref="T35:T36"/>
    <mergeCell ref="Y37:Y39"/>
    <mergeCell ref="Z37:Z39"/>
    <mergeCell ref="AA37:AA39"/>
    <mergeCell ref="P37:P39"/>
    <mergeCell ref="Q37:Q39"/>
    <mergeCell ref="R37:R39"/>
    <mergeCell ref="S37:S39"/>
    <mergeCell ref="T37:T39"/>
    <mergeCell ref="U37:U39"/>
    <mergeCell ref="K40:K41"/>
    <mergeCell ref="L40:L41"/>
    <mergeCell ref="M40:M41"/>
    <mergeCell ref="N40:N41"/>
    <mergeCell ref="B40:B43"/>
    <mergeCell ref="D40:D41"/>
    <mergeCell ref="E40:E41"/>
    <mergeCell ref="F40:F41"/>
    <mergeCell ref="G40:G41"/>
    <mergeCell ref="H40:H41"/>
    <mergeCell ref="AA40:AA41"/>
    <mergeCell ref="D42:D43"/>
    <mergeCell ref="E42:E43"/>
    <mergeCell ref="F42:F43"/>
    <mergeCell ref="G42:G43"/>
    <mergeCell ref="H42:H43"/>
    <mergeCell ref="I42:I43"/>
    <mergeCell ref="J42:J43"/>
    <mergeCell ref="K42:K43"/>
    <mergeCell ref="L42:L43"/>
    <mergeCell ref="U40:U41"/>
    <mergeCell ref="V40:V41"/>
    <mergeCell ref="W40:W41"/>
    <mergeCell ref="X40:X41"/>
    <mergeCell ref="Y40:Y41"/>
    <mergeCell ref="Z40:Z41"/>
    <mergeCell ref="O40:O41"/>
    <mergeCell ref="P40:P41"/>
    <mergeCell ref="Q40:Q41"/>
    <mergeCell ref="R40:R41"/>
    <mergeCell ref="S40:S41"/>
    <mergeCell ref="T40:T41"/>
    <mergeCell ref="I40:I41"/>
    <mergeCell ref="J40:J41"/>
    <mergeCell ref="AA48:AA51"/>
    <mergeCell ref="Y42:Y43"/>
    <mergeCell ref="Z42:Z43"/>
    <mergeCell ref="AA42:AA43"/>
    <mergeCell ref="B44:B51"/>
    <mergeCell ref="D44:D47"/>
    <mergeCell ref="E44:E47"/>
    <mergeCell ref="F44:F47"/>
    <mergeCell ref="G44:G47"/>
    <mergeCell ref="H44:H47"/>
    <mergeCell ref="I44:I47"/>
    <mergeCell ref="S42:S43"/>
    <mergeCell ref="T42:T43"/>
    <mergeCell ref="U42:U43"/>
    <mergeCell ref="V42:V43"/>
    <mergeCell ref="W42:W43"/>
    <mergeCell ref="X42:X43"/>
    <mergeCell ref="M42:M43"/>
    <mergeCell ref="N42:N43"/>
    <mergeCell ref="O42:O43"/>
    <mergeCell ref="P42:P43"/>
    <mergeCell ref="Q42:Q43"/>
    <mergeCell ref="R42:R43"/>
    <mergeCell ref="F48:F51"/>
    <mergeCell ref="J44:J47"/>
    <mergeCell ref="K44:K47"/>
    <mergeCell ref="N44:N47"/>
    <mergeCell ref="O44:O47"/>
    <mergeCell ref="P44:P47"/>
    <mergeCell ref="Q44:Q47"/>
    <mergeCell ref="X48:X51"/>
    <mergeCell ref="Y48:Y51"/>
    <mergeCell ref="Z48:Z51"/>
    <mergeCell ref="X44:X47"/>
    <mergeCell ref="Y44:Y47"/>
    <mergeCell ref="Z44:Z47"/>
    <mergeCell ref="U48:U51"/>
    <mergeCell ref="V48:V51"/>
    <mergeCell ref="W48:W51"/>
    <mergeCell ref="O48:O51"/>
    <mergeCell ref="P48:P51"/>
    <mergeCell ref="Q48:Q51"/>
    <mergeCell ref="AA44:AA47"/>
    <mergeCell ref="L46:L47"/>
    <mergeCell ref="M46:M47"/>
    <mergeCell ref="R44:R47"/>
    <mergeCell ref="S44:S47"/>
    <mergeCell ref="T44:T47"/>
    <mergeCell ref="U44:U47"/>
    <mergeCell ref="V44:V47"/>
    <mergeCell ref="W44:W47"/>
    <mergeCell ref="B52:B60"/>
    <mergeCell ref="D52:D54"/>
    <mergeCell ref="E52:E54"/>
    <mergeCell ref="F52:F54"/>
    <mergeCell ref="G52:G54"/>
    <mergeCell ref="H52:H54"/>
    <mergeCell ref="R48:R51"/>
    <mergeCell ref="S48:S51"/>
    <mergeCell ref="T48:T51"/>
    <mergeCell ref="D48:D51"/>
    <mergeCell ref="E48:E51"/>
    <mergeCell ref="F55:F57"/>
    <mergeCell ref="G55:G57"/>
    <mergeCell ref="H55:H57"/>
    <mergeCell ref="I55:I57"/>
    <mergeCell ref="I52:I54"/>
    <mergeCell ref="J52:J54"/>
    <mergeCell ref="K52:K54"/>
    <mergeCell ref="H48:H51"/>
    <mergeCell ref="I48:I51"/>
    <mergeCell ref="G48:G51"/>
    <mergeCell ref="J48:J51"/>
    <mergeCell ref="K48:K51"/>
    <mergeCell ref="N48:N50"/>
    <mergeCell ref="W52:W54"/>
    <mergeCell ref="X52:X54"/>
    <mergeCell ref="Y52:Y54"/>
    <mergeCell ref="Z52:Z54"/>
    <mergeCell ref="AA52:AA54"/>
    <mergeCell ref="L53:L54"/>
    <mergeCell ref="M53:M54"/>
    <mergeCell ref="Q52:Q54"/>
    <mergeCell ref="R52:R54"/>
    <mergeCell ref="S52:S54"/>
    <mergeCell ref="T52:T54"/>
    <mergeCell ref="U52:U54"/>
    <mergeCell ref="V52:V54"/>
    <mergeCell ref="N52:N54"/>
    <mergeCell ref="O52:O54"/>
    <mergeCell ref="P52:P54"/>
    <mergeCell ref="X55:X57"/>
    <mergeCell ref="Y55:Y57"/>
    <mergeCell ref="Z55:Z57"/>
    <mergeCell ref="AA55:AA57"/>
    <mergeCell ref="D58:D60"/>
    <mergeCell ref="E58:E60"/>
    <mergeCell ref="F58:F60"/>
    <mergeCell ref="G58:G60"/>
    <mergeCell ref="H58:H60"/>
    <mergeCell ref="I58:I60"/>
    <mergeCell ref="R55:R57"/>
    <mergeCell ref="S55:S57"/>
    <mergeCell ref="T55:T57"/>
    <mergeCell ref="U55:U57"/>
    <mergeCell ref="V55:V57"/>
    <mergeCell ref="W55:W57"/>
    <mergeCell ref="J55:J57"/>
    <mergeCell ref="K55:K57"/>
    <mergeCell ref="N55:N57"/>
    <mergeCell ref="O55:O57"/>
    <mergeCell ref="P55:P57"/>
    <mergeCell ref="Q55:Q57"/>
    <mergeCell ref="D55:D57"/>
    <mergeCell ref="E55:E57"/>
    <mergeCell ref="Y58:Y60"/>
    <mergeCell ref="Z58:Z60"/>
    <mergeCell ref="AA58:AA60"/>
    <mergeCell ref="C59:C60"/>
    <mergeCell ref="B61:B62"/>
    <mergeCell ref="D61:D62"/>
    <mergeCell ref="E61:E62"/>
    <mergeCell ref="F61:F62"/>
    <mergeCell ref="G61:G62"/>
    <mergeCell ref="H61:H62"/>
    <mergeCell ref="S58:S60"/>
    <mergeCell ref="T58:T60"/>
    <mergeCell ref="U58:U60"/>
    <mergeCell ref="V58:V60"/>
    <mergeCell ref="W58:W60"/>
    <mergeCell ref="X58:X60"/>
    <mergeCell ref="J58:J60"/>
    <mergeCell ref="K58:K60"/>
    <mergeCell ref="O58:O60"/>
    <mergeCell ref="P58:P60"/>
    <mergeCell ref="Q58:Q60"/>
    <mergeCell ref="R58:R60"/>
    <mergeCell ref="W61:W62"/>
    <mergeCell ref="X61:X62"/>
    <mergeCell ref="Y61:Y62"/>
    <mergeCell ref="Z61:Z62"/>
    <mergeCell ref="AA61:AA62"/>
    <mergeCell ref="B63:B73"/>
    <mergeCell ref="D63:D65"/>
    <mergeCell ref="E63:E65"/>
    <mergeCell ref="F63:F65"/>
    <mergeCell ref="G63:G65"/>
    <mergeCell ref="Q61:Q62"/>
    <mergeCell ref="R61:R62"/>
    <mergeCell ref="S61:S62"/>
    <mergeCell ref="T61:T62"/>
    <mergeCell ref="U61:U62"/>
    <mergeCell ref="V61:V62"/>
    <mergeCell ref="I61:I62"/>
    <mergeCell ref="J61:J62"/>
    <mergeCell ref="K61:K62"/>
    <mergeCell ref="N61:N62"/>
    <mergeCell ref="O61:O62"/>
    <mergeCell ref="P61:P62"/>
    <mergeCell ref="AA63:AA65"/>
    <mergeCell ref="P63:P65"/>
    <mergeCell ref="Q63:Q65"/>
    <mergeCell ref="R63:R65"/>
    <mergeCell ref="F66:F69"/>
    <mergeCell ref="G66:G69"/>
    <mergeCell ref="H66:H69"/>
    <mergeCell ref="I66:I69"/>
    <mergeCell ref="V63:V65"/>
    <mergeCell ref="W63:W65"/>
    <mergeCell ref="X63:X65"/>
    <mergeCell ref="Y63:Y65"/>
    <mergeCell ref="Z63:Z65"/>
    <mergeCell ref="X66:X69"/>
    <mergeCell ref="Y66:Y69"/>
    <mergeCell ref="Z66:Z69"/>
    <mergeCell ref="S63:S65"/>
    <mergeCell ref="T63:T65"/>
    <mergeCell ref="U63:U65"/>
    <mergeCell ref="H63:H65"/>
    <mergeCell ref="I63:I65"/>
    <mergeCell ref="J63:J65"/>
    <mergeCell ref="K63:K65"/>
    <mergeCell ref="N63:N65"/>
    <mergeCell ref="O63:O65"/>
    <mergeCell ref="L64:L65"/>
    <mergeCell ref="M64:M65"/>
    <mergeCell ref="AA66:AA69"/>
    <mergeCell ref="D70:D73"/>
    <mergeCell ref="E70:E73"/>
    <mergeCell ref="F70:F73"/>
    <mergeCell ref="G70:G73"/>
    <mergeCell ref="H70:H73"/>
    <mergeCell ref="I70:I73"/>
    <mergeCell ref="R66:R69"/>
    <mergeCell ref="S66:S69"/>
    <mergeCell ref="T66:T69"/>
    <mergeCell ref="U66:U69"/>
    <mergeCell ref="V66:V69"/>
    <mergeCell ref="W66:W69"/>
    <mergeCell ref="J66:J69"/>
    <mergeCell ref="K66:K69"/>
    <mergeCell ref="N66:N69"/>
    <mergeCell ref="O66:O69"/>
    <mergeCell ref="P66:P69"/>
    <mergeCell ref="Q66:Q69"/>
    <mergeCell ref="D66:D69"/>
    <mergeCell ref="E66:E69"/>
    <mergeCell ref="Y70:Y73"/>
    <mergeCell ref="Z70:Z73"/>
    <mergeCell ref="AA70:AA73"/>
    <mergeCell ref="B74:B77"/>
    <mergeCell ref="C74:C77"/>
    <mergeCell ref="D74:D77"/>
    <mergeCell ref="E74:E77"/>
    <mergeCell ref="F74:F77"/>
    <mergeCell ref="G74:G77"/>
    <mergeCell ref="H74:H77"/>
    <mergeCell ref="S70:S73"/>
    <mergeCell ref="T70:T73"/>
    <mergeCell ref="U70:U73"/>
    <mergeCell ref="V70:V73"/>
    <mergeCell ref="W70:W73"/>
    <mergeCell ref="X70:X73"/>
    <mergeCell ref="J70:J73"/>
    <mergeCell ref="K70:K73"/>
    <mergeCell ref="O70:O73"/>
    <mergeCell ref="P70:P73"/>
    <mergeCell ref="Q70:Q73"/>
    <mergeCell ref="R70:R73"/>
    <mergeCell ref="X74:X77"/>
    <mergeCell ref="Y74:Y77"/>
    <mergeCell ref="Z74:Z77"/>
    <mergeCell ref="AA74:AA77"/>
    <mergeCell ref="B78:B81"/>
    <mergeCell ref="C78:C81"/>
    <mergeCell ref="D78:D81"/>
    <mergeCell ref="E78:E81"/>
    <mergeCell ref="F78:F81"/>
    <mergeCell ref="G78:G81"/>
    <mergeCell ref="R74:R77"/>
    <mergeCell ref="S74:S77"/>
    <mergeCell ref="T74:T77"/>
    <mergeCell ref="U74:U77"/>
    <mergeCell ref="V74:V77"/>
    <mergeCell ref="W74:W77"/>
    <mergeCell ref="I74:I77"/>
    <mergeCell ref="J74:J77"/>
    <mergeCell ref="K74:K77"/>
    <mergeCell ref="O74:O77"/>
    <mergeCell ref="P74:P77"/>
    <mergeCell ref="Q74:Q77"/>
    <mergeCell ref="Z78:Z81"/>
    <mergeCell ref="AA78:AA81"/>
    <mergeCell ref="B82:B85"/>
    <mergeCell ref="C82:C85"/>
    <mergeCell ref="D82:D85"/>
    <mergeCell ref="E82:E85"/>
    <mergeCell ref="F82:F85"/>
    <mergeCell ref="Q78:Q81"/>
    <mergeCell ref="R78:R81"/>
    <mergeCell ref="S78:S81"/>
    <mergeCell ref="T78:T81"/>
    <mergeCell ref="G82:G85"/>
    <mergeCell ref="H82:H85"/>
    <mergeCell ref="I82:I85"/>
    <mergeCell ref="J82:J85"/>
    <mergeCell ref="K82:K85"/>
    <mergeCell ref="O82:O85"/>
    <mergeCell ref="P82:P85"/>
    <mergeCell ref="Q82:Q85"/>
    <mergeCell ref="R82:R85"/>
    <mergeCell ref="Z82:Z85"/>
    <mergeCell ref="V86:V89"/>
    <mergeCell ref="X86:X89"/>
    <mergeCell ref="Y86:Y89"/>
    <mergeCell ref="AA82:AA85"/>
    <mergeCell ref="U78:U81"/>
    <mergeCell ref="V78:V81"/>
    <mergeCell ref="H78:H81"/>
    <mergeCell ref="I78:I81"/>
    <mergeCell ref="J78:J81"/>
    <mergeCell ref="K78:K81"/>
    <mergeCell ref="O78:O81"/>
    <mergeCell ref="P78:P81"/>
    <mergeCell ref="S82:S85"/>
    <mergeCell ref="T82:T85"/>
    <mergeCell ref="U82:U85"/>
    <mergeCell ref="D86:D89"/>
    <mergeCell ref="E86:E89"/>
    <mergeCell ref="F86:F89"/>
    <mergeCell ref="W86:W89"/>
    <mergeCell ref="W78:W81"/>
    <mergeCell ref="X78:X81"/>
    <mergeCell ref="Y78:Y81"/>
    <mergeCell ref="V82:V85"/>
    <mergeCell ref="W82:W85"/>
    <mergeCell ref="X82:X85"/>
    <mergeCell ref="Y82:Y85"/>
    <mergeCell ref="B90:B93"/>
    <mergeCell ref="C90:C93"/>
    <mergeCell ref="D90:D93"/>
    <mergeCell ref="E90:E93"/>
    <mergeCell ref="F90:F93"/>
    <mergeCell ref="Q86:Q89"/>
    <mergeCell ref="R86:R89"/>
    <mergeCell ref="S86:S89"/>
    <mergeCell ref="T86:T89"/>
    <mergeCell ref="G86:G89"/>
    <mergeCell ref="G90:G93"/>
    <mergeCell ref="H90:H93"/>
    <mergeCell ref="I90:I93"/>
    <mergeCell ref="J90:J93"/>
    <mergeCell ref="K90:K93"/>
    <mergeCell ref="O90:O93"/>
    <mergeCell ref="H86:H89"/>
    <mergeCell ref="I86:I89"/>
    <mergeCell ref="J86:J89"/>
    <mergeCell ref="K86:K89"/>
    <mergeCell ref="O86:O89"/>
    <mergeCell ref="P86:P89"/>
    <mergeCell ref="B86:B89"/>
    <mergeCell ref="C86:C89"/>
    <mergeCell ref="V90:V93"/>
    <mergeCell ref="W90:W93"/>
    <mergeCell ref="X90:X93"/>
    <mergeCell ref="Y90:Y93"/>
    <mergeCell ref="Z86:Z89"/>
    <mergeCell ref="AA90:AA93"/>
    <mergeCell ref="P90:P93"/>
    <mergeCell ref="Q90:Q93"/>
    <mergeCell ref="R90:R93"/>
    <mergeCell ref="S90:S93"/>
    <mergeCell ref="T90:T93"/>
    <mergeCell ref="U90:U93"/>
    <mergeCell ref="Z90:Z93"/>
    <mergeCell ref="AA86:AA89"/>
    <mergeCell ref="U86:U89"/>
    <mergeCell ref="Z94:Z97"/>
    <mergeCell ref="AA94:AA97"/>
    <mergeCell ref="U94:U97"/>
    <mergeCell ref="V94:V97"/>
    <mergeCell ref="C94:C97"/>
    <mergeCell ref="D94:D97"/>
    <mergeCell ref="E94:E97"/>
    <mergeCell ref="F94:F97"/>
    <mergeCell ref="G98:G101"/>
    <mergeCell ref="H98:H101"/>
    <mergeCell ref="I98:I101"/>
    <mergeCell ref="J98:J101"/>
    <mergeCell ref="W94:W97"/>
    <mergeCell ref="X94:X97"/>
    <mergeCell ref="Y94:Y97"/>
    <mergeCell ref="G94:G97"/>
    <mergeCell ref="V98:V101"/>
    <mergeCell ref="W98:W101"/>
    <mergeCell ref="X98:X101"/>
    <mergeCell ref="Y98:Y101"/>
    <mergeCell ref="B98:B101"/>
    <mergeCell ref="C98:C101"/>
    <mergeCell ref="D98:D101"/>
    <mergeCell ref="E98:E101"/>
    <mergeCell ref="F98:F101"/>
    <mergeCell ref="Q94:Q97"/>
    <mergeCell ref="R94:R97"/>
    <mergeCell ref="S94:S97"/>
    <mergeCell ref="T94:T97"/>
    <mergeCell ref="H94:H97"/>
    <mergeCell ref="I94:I97"/>
    <mergeCell ref="J94:J97"/>
    <mergeCell ref="K94:K97"/>
    <mergeCell ref="O94:O97"/>
    <mergeCell ref="P94:P97"/>
    <mergeCell ref="B94:B97"/>
    <mergeCell ref="F102:F105"/>
    <mergeCell ref="G102:G105"/>
    <mergeCell ref="Z98:Z101"/>
    <mergeCell ref="AA98:AA101"/>
    <mergeCell ref="P98:P101"/>
    <mergeCell ref="Q98:Q101"/>
    <mergeCell ref="R98:R101"/>
    <mergeCell ref="S98:S101"/>
    <mergeCell ref="T98:T101"/>
    <mergeCell ref="U98:U101"/>
    <mergeCell ref="V102:V105"/>
    <mergeCell ref="K98:K101"/>
    <mergeCell ref="O98:O101"/>
    <mergeCell ref="B106:B109"/>
    <mergeCell ref="C106:C109"/>
    <mergeCell ref="D106:D109"/>
    <mergeCell ref="E106:E109"/>
    <mergeCell ref="F106:F109"/>
    <mergeCell ref="Q102:Q105"/>
    <mergeCell ref="R102:R105"/>
    <mergeCell ref="S102:S105"/>
    <mergeCell ref="T102:T105"/>
    <mergeCell ref="P106:P109"/>
    <mergeCell ref="Q106:Q109"/>
    <mergeCell ref="R106:R109"/>
    <mergeCell ref="S106:S109"/>
    <mergeCell ref="T106:T109"/>
    <mergeCell ref="H102:H105"/>
    <mergeCell ref="I102:I105"/>
    <mergeCell ref="J102:J105"/>
    <mergeCell ref="K102:K105"/>
    <mergeCell ref="O102:O105"/>
    <mergeCell ref="P102:P105"/>
    <mergeCell ref="B102:B105"/>
    <mergeCell ref="C102:C105"/>
    <mergeCell ref="D102:D105"/>
    <mergeCell ref="E102:E105"/>
    <mergeCell ref="U106:U109"/>
    <mergeCell ref="G106:G109"/>
    <mergeCell ref="H106:H109"/>
    <mergeCell ref="I106:I109"/>
    <mergeCell ref="J106:J109"/>
    <mergeCell ref="K106:K109"/>
    <mergeCell ref="O106:O109"/>
    <mergeCell ref="H110:H113"/>
    <mergeCell ref="I110:I113"/>
    <mergeCell ref="J110:J113"/>
    <mergeCell ref="K110:K113"/>
    <mergeCell ref="O110:O113"/>
    <mergeCell ref="P110:P113"/>
    <mergeCell ref="B110:B113"/>
    <mergeCell ref="C110:C113"/>
    <mergeCell ref="D110:D113"/>
    <mergeCell ref="E110:E113"/>
    <mergeCell ref="F110:F113"/>
    <mergeCell ref="G110:G113"/>
    <mergeCell ref="W110:W113"/>
    <mergeCell ref="X110:X113"/>
    <mergeCell ref="Y110:Y113"/>
    <mergeCell ref="Z110:Z113"/>
    <mergeCell ref="AA110:AA113"/>
    <mergeCell ref="AB9:AE9"/>
    <mergeCell ref="Q110:Q113"/>
    <mergeCell ref="R110:R113"/>
    <mergeCell ref="S110:S113"/>
    <mergeCell ref="T110:T113"/>
    <mergeCell ref="U110:U113"/>
    <mergeCell ref="V110:V113"/>
    <mergeCell ref="V106:V109"/>
    <mergeCell ref="W106:W109"/>
    <mergeCell ref="X106:X109"/>
    <mergeCell ref="Y106:Y109"/>
    <mergeCell ref="Z106:Z109"/>
    <mergeCell ref="AA106:AA109"/>
    <mergeCell ref="W102:W105"/>
    <mergeCell ref="X102:X105"/>
    <mergeCell ref="Y102:Y105"/>
    <mergeCell ref="Z102:Z105"/>
    <mergeCell ref="AA102:AA105"/>
    <mergeCell ref="U102:U105"/>
    <mergeCell ref="AB15:AE15"/>
    <mergeCell ref="AB19:AE20"/>
    <mergeCell ref="AB21:AE21"/>
    <mergeCell ref="AB22:AE23"/>
    <mergeCell ref="AB24:AE24"/>
    <mergeCell ref="AB25:AE26"/>
    <mergeCell ref="AB13:AE13"/>
    <mergeCell ref="AB14:AE14"/>
    <mergeCell ref="AB16:AE18"/>
    <mergeCell ref="AB10:AE12"/>
    <mergeCell ref="AB40:AE40"/>
    <mergeCell ref="AB41:AE41"/>
    <mergeCell ref="AB42:AE43"/>
    <mergeCell ref="AB44:AE47"/>
    <mergeCell ref="AB48:AE49"/>
    <mergeCell ref="AB50:AE51"/>
    <mergeCell ref="AB27:AE28"/>
    <mergeCell ref="AB29:AE31"/>
    <mergeCell ref="AB32:AE33"/>
    <mergeCell ref="AB34:AE34"/>
    <mergeCell ref="AB35:AE36"/>
    <mergeCell ref="AB37:AE39"/>
    <mergeCell ref="AB70:AE71"/>
    <mergeCell ref="AB72:AE73"/>
    <mergeCell ref="AB61:AE62"/>
    <mergeCell ref="AB63:AE63"/>
    <mergeCell ref="AB64:AE64"/>
    <mergeCell ref="AB65:AE65"/>
    <mergeCell ref="AB66:AE67"/>
    <mergeCell ref="AB68:AE69"/>
    <mergeCell ref="AB52:AE52"/>
    <mergeCell ref="AB53:AE54"/>
    <mergeCell ref="AB55:AE56"/>
    <mergeCell ref="AB57:AE57"/>
    <mergeCell ref="AB58:AE59"/>
    <mergeCell ref="AB60:AE60"/>
  </mergeCells>
  <conditionalFormatting sqref="T78 K78">
    <cfRule type="containsText" dxfId="249" priority="237" operator="containsText" text="ALTA">
      <formula>NOT(ISERROR(SEARCH("ALTA",K78)))</formula>
    </cfRule>
    <cfRule type="containsText" dxfId="248" priority="238" operator="containsText" text="Zona de riesgo Moderada">
      <formula>NOT(ISERROR(SEARCH("Zona de riesgo Moderada",K78)))</formula>
    </cfRule>
    <cfRule type="containsText" dxfId="247" priority="239" operator="containsText" text="Zona de riesgo Baja">
      <formula>NOT(ISERROR(SEARCH("Zona de riesgo Baja",K78)))</formula>
    </cfRule>
    <cfRule type="containsText" dxfId="246" priority="240" operator="containsText" text="Zona de riesgo Extrema">
      <formula>NOT(ISERROR(SEARCH("Zona de riesgo Extrema",K78)))</formula>
    </cfRule>
    <cfRule type="containsText" dxfId="245" priority="241" operator="containsText" text="Zona de Riesgo Extremo">
      <formula>NOT(ISERROR(SEARCH("Zona de Riesgo Extremo",K78)))</formula>
    </cfRule>
  </conditionalFormatting>
  <conditionalFormatting sqref="T78 K78">
    <cfRule type="containsText" dxfId="244" priority="233" operator="containsText" text="ALTA">
      <formula>NOT(ISERROR(SEARCH("ALTA",K78)))</formula>
    </cfRule>
    <cfRule type="containsText" dxfId="243" priority="234" operator="containsText" text="MODERADA">
      <formula>NOT(ISERROR(SEARCH("MODERADA",K78)))</formula>
    </cfRule>
    <cfRule type="containsText" dxfId="242" priority="235" operator="containsText" text="EXTREMA">
      <formula>NOT(ISERROR(SEARCH("EXTREMA",K78)))</formula>
    </cfRule>
    <cfRule type="containsText" dxfId="241" priority="236" operator="containsText" text="BAJA">
      <formula>NOT(ISERROR(SEARCH("BAJA",K78)))</formula>
    </cfRule>
  </conditionalFormatting>
  <conditionalFormatting sqref="T74 K74">
    <cfRule type="containsText" dxfId="240" priority="246" operator="containsText" text="ALTA">
      <formula>NOT(ISERROR(SEARCH("ALTA",K74)))</formula>
    </cfRule>
    <cfRule type="containsText" dxfId="239" priority="247" operator="containsText" text="Zona de riesgo Moderada">
      <formula>NOT(ISERROR(SEARCH("Zona de riesgo Moderada",K74)))</formula>
    </cfRule>
    <cfRule type="containsText" dxfId="238" priority="248" operator="containsText" text="Zona de riesgo Baja">
      <formula>NOT(ISERROR(SEARCH("Zona de riesgo Baja",K74)))</formula>
    </cfRule>
    <cfRule type="containsText" dxfId="237" priority="249" operator="containsText" text="Zona de riesgo Extrema">
      <formula>NOT(ISERROR(SEARCH("Zona de riesgo Extrema",K74)))</formula>
    </cfRule>
    <cfRule type="containsText" dxfId="236" priority="250" operator="containsText" text="Zona de Riesgo Extremo">
      <formula>NOT(ISERROR(SEARCH("Zona de Riesgo Extremo",K74)))</formula>
    </cfRule>
  </conditionalFormatting>
  <conditionalFormatting sqref="T74 K74">
    <cfRule type="containsText" dxfId="235" priority="242" operator="containsText" text="ALTA">
      <formula>NOT(ISERROR(SEARCH("ALTA",K74)))</formula>
    </cfRule>
    <cfRule type="containsText" dxfId="234" priority="243" operator="containsText" text="MODERADA">
      <formula>NOT(ISERROR(SEARCH("MODERADA",K74)))</formula>
    </cfRule>
    <cfRule type="containsText" dxfId="233" priority="244" operator="containsText" text="EXTREMA">
      <formula>NOT(ISERROR(SEARCH("EXTREMA",K74)))</formula>
    </cfRule>
    <cfRule type="containsText" dxfId="232" priority="245" operator="containsText" text="BAJA">
      <formula>NOT(ISERROR(SEARCH("BAJA",K74)))</formula>
    </cfRule>
  </conditionalFormatting>
  <conditionalFormatting sqref="T82 K82">
    <cfRule type="containsText" dxfId="231" priority="228" operator="containsText" text="ALTA">
      <formula>NOT(ISERROR(SEARCH("ALTA",K82)))</formula>
    </cfRule>
    <cfRule type="containsText" dxfId="230" priority="229" operator="containsText" text="Zona de riesgo Moderada">
      <formula>NOT(ISERROR(SEARCH("Zona de riesgo Moderada",K82)))</formula>
    </cfRule>
    <cfRule type="containsText" dxfId="229" priority="230" operator="containsText" text="Zona de riesgo Baja">
      <formula>NOT(ISERROR(SEARCH("Zona de riesgo Baja",K82)))</formula>
    </cfRule>
    <cfRule type="containsText" dxfId="228" priority="231" operator="containsText" text="Zona de riesgo Extrema">
      <formula>NOT(ISERROR(SEARCH("Zona de riesgo Extrema",K82)))</formula>
    </cfRule>
    <cfRule type="containsText" dxfId="227" priority="232" operator="containsText" text="Zona de Riesgo Extremo">
      <formula>NOT(ISERROR(SEARCH("Zona de Riesgo Extremo",K82)))</formula>
    </cfRule>
  </conditionalFormatting>
  <conditionalFormatting sqref="T82 K82">
    <cfRule type="containsText" dxfId="226" priority="224" operator="containsText" text="ALTA">
      <formula>NOT(ISERROR(SEARCH("ALTA",K82)))</formula>
    </cfRule>
    <cfRule type="containsText" dxfId="225" priority="225" operator="containsText" text="MODERADA">
      <formula>NOT(ISERROR(SEARCH("MODERADA",K82)))</formula>
    </cfRule>
    <cfRule type="containsText" dxfId="224" priority="226" operator="containsText" text="EXTREMA">
      <formula>NOT(ISERROR(SEARCH("EXTREMA",K82)))</formula>
    </cfRule>
    <cfRule type="containsText" dxfId="223" priority="227" operator="containsText" text="BAJA">
      <formula>NOT(ISERROR(SEARCH("BAJA",K82)))</formula>
    </cfRule>
  </conditionalFormatting>
  <conditionalFormatting sqref="T86 K86">
    <cfRule type="containsText" dxfId="222" priority="219" operator="containsText" text="ALTA">
      <formula>NOT(ISERROR(SEARCH("ALTA",K86)))</formula>
    </cfRule>
    <cfRule type="containsText" dxfId="221" priority="220" operator="containsText" text="Zona de riesgo Moderada">
      <formula>NOT(ISERROR(SEARCH("Zona de riesgo Moderada",K86)))</formula>
    </cfRule>
    <cfRule type="containsText" dxfId="220" priority="221" operator="containsText" text="Zona de riesgo Baja">
      <formula>NOT(ISERROR(SEARCH("Zona de riesgo Baja",K86)))</formula>
    </cfRule>
    <cfRule type="containsText" dxfId="219" priority="222" operator="containsText" text="Zona de riesgo Extrema">
      <formula>NOT(ISERROR(SEARCH("Zona de riesgo Extrema",K86)))</formula>
    </cfRule>
    <cfRule type="containsText" dxfId="218" priority="223" operator="containsText" text="Zona de Riesgo Extremo">
      <formula>NOT(ISERROR(SEARCH("Zona de Riesgo Extremo",K86)))</formula>
    </cfRule>
  </conditionalFormatting>
  <conditionalFormatting sqref="T86 K86">
    <cfRule type="containsText" dxfId="217" priority="215" operator="containsText" text="ALTA">
      <formula>NOT(ISERROR(SEARCH("ALTA",K86)))</formula>
    </cfRule>
    <cfRule type="containsText" dxfId="216" priority="216" operator="containsText" text="MODERADA">
      <formula>NOT(ISERROR(SEARCH("MODERADA",K86)))</formula>
    </cfRule>
    <cfRule type="containsText" dxfId="215" priority="217" operator="containsText" text="EXTREMA">
      <formula>NOT(ISERROR(SEARCH("EXTREMA",K86)))</formula>
    </cfRule>
    <cfRule type="containsText" dxfId="214" priority="218" operator="containsText" text="BAJA">
      <formula>NOT(ISERROR(SEARCH("BAJA",K86)))</formula>
    </cfRule>
  </conditionalFormatting>
  <conditionalFormatting sqref="T90 K90">
    <cfRule type="containsText" dxfId="213" priority="210" operator="containsText" text="ALTA">
      <formula>NOT(ISERROR(SEARCH("ALTA",K90)))</formula>
    </cfRule>
    <cfRule type="containsText" dxfId="212" priority="211" operator="containsText" text="Zona de riesgo Moderada">
      <formula>NOT(ISERROR(SEARCH("Zona de riesgo Moderada",K90)))</formula>
    </cfRule>
    <cfRule type="containsText" dxfId="211" priority="212" operator="containsText" text="Zona de riesgo Baja">
      <formula>NOT(ISERROR(SEARCH("Zona de riesgo Baja",K90)))</formula>
    </cfRule>
    <cfRule type="containsText" dxfId="210" priority="213" operator="containsText" text="Zona de riesgo Extrema">
      <formula>NOT(ISERROR(SEARCH("Zona de riesgo Extrema",K90)))</formula>
    </cfRule>
    <cfRule type="containsText" dxfId="209" priority="214" operator="containsText" text="Zona de Riesgo Extremo">
      <formula>NOT(ISERROR(SEARCH("Zona de Riesgo Extremo",K90)))</formula>
    </cfRule>
  </conditionalFormatting>
  <conditionalFormatting sqref="T90 K90">
    <cfRule type="containsText" dxfId="208" priority="206" operator="containsText" text="ALTA">
      <formula>NOT(ISERROR(SEARCH("ALTA",K90)))</formula>
    </cfRule>
    <cfRule type="containsText" dxfId="207" priority="207" operator="containsText" text="MODERADA">
      <formula>NOT(ISERROR(SEARCH("MODERADA",K90)))</formula>
    </cfRule>
    <cfRule type="containsText" dxfId="206" priority="208" operator="containsText" text="EXTREMA">
      <formula>NOT(ISERROR(SEARCH("EXTREMA",K90)))</formula>
    </cfRule>
    <cfRule type="containsText" dxfId="205" priority="209" operator="containsText" text="BAJA">
      <formula>NOT(ISERROR(SEARCH("BAJA",K90)))</formula>
    </cfRule>
  </conditionalFormatting>
  <conditionalFormatting sqref="T94 K94">
    <cfRule type="containsText" dxfId="204" priority="201" operator="containsText" text="ALTA">
      <formula>NOT(ISERROR(SEARCH("ALTA",K94)))</formula>
    </cfRule>
    <cfRule type="containsText" dxfId="203" priority="202" operator="containsText" text="Zona de riesgo Moderada">
      <formula>NOT(ISERROR(SEARCH("Zona de riesgo Moderada",K94)))</formula>
    </cfRule>
    <cfRule type="containsText" dxfId="202" priority="203" operator="containsText" text="Zona de riesgo Baja">
      <formula>NOT(ISERROR(SEARCH("Zona de riesgo Baja",K94)))</formula>
    </cfRule>
    <cfRule type="containsText" dxfId="201" priority="204" operator="containsText" text="Zona de riesgo Extrema">
      <formula>NOT(ISERROR(SEARCH("Zona de riesgo Extrema",K94)))</formula>
    </cfRule>
    <cfRule type="containsText" dxfId="200" priority="205" operator="containsText" text="Zona de Riesgo Extremo">
      <formula>NOT(ISERROR(SEARCH("Zona de Riesgo Extremo",K94)))</formula>
    </cfRule>
  </conditionalFormatting>
  <conditionalFormatting sqref="T94 K94">
    <cfRule type="containsText" dxfId="199" priority="197" operator="containsText" text="ALTA">
      <formula>NOT(ISERROR(SEARCH("ALTA",K94)))</formula>
    </cfRule>
    <cfRule type="containsText" dxfId="198" priority="198" operator="containsText" text="MODERADA">
      <formula>NOT(ISERROR(SEARCH("MODERADA",K94)))</formula>
    </cfRule>
    <cfRule type="containsText" dxfId="197" priority="199" operator="containsText" text="EXTREMA">
      <formula>NOT(ISERROR(SEARCH("EXTREMA",K94)))</formula>
    </cfRule>
    <cfRule type="containsText" dxfId="196" priority="200" operator="containsText" text="BAJA">
      <formula>NOT(ISERROR(SEARCH("BAJA",K94)))</formula>
    </cfRule>
  </conditionalFormatting>
  <conditionalFormatting sqref="T98 K98">
    <cfRule type="containsText" dxfId="195" priority="192" operator="containsText" text="ALTA">
      <formula>NOT(ISERROR(SEARCH("ALTA",K98)))</formula>
    </cfRule>
    <cfRule type="containsText" dxfId="194" priority="193" operator="containsText" text="Zona de riesgo Moderada">
      <formula>NOT(ISERROR(SEARCH("Zona de riesgo Moderada",K98)))</formula>
    </cfRule>
    <cfRule type="containsText" dxfId="193" priority="194" operator="containsText" text="Zona de riesgo Baja">
      <formula>NOT(ISERROR(SEARCH("Zona de riesgo Baja",K98)))</formula>
    </cfRule>
    <cfRule type="containsText" dxfId="192" priority="195" operator="containsText" text="Zona de riesgo Extrema">
      <formula>NOT(ISERROR(SEARCH("Zona de riesgo Extrema",K98)))</formula>
    </cfRule>
    <cfRule type="containsText" dxfId="191" priority="196" operator="containsText" text="Zona de Riesgo Extremo">
      <formula>NOT(ISERROR(SEARCH("Zona de Riesgo Extremo",K98)))</formula>
    </cfRule>
  </conditionalFormatting>
  <conditionalFormatting sqref="T98 K98">
    <cfRule type="containsText" dxfId="190" priority="188" operator="containsText" text="ALTA">
      <formula>NOT(ISERROR(SEARCH("ALTA",K98)))</formula>
    </cfRule>
    <cfRule type="containsText" dxfId="189" priority="189" operator="containsText" text="MODERADA">
      <formula>NOT(ISERROR(SEARCH("MODERADA",K98)))</formula>
    </cfRule>
    <cfRule type="containsText" dxfId="188" priority="190" operator="containsText" text="EXTREMA">
      <formula>NOT(ISERROR(SEARCH("EXTREMA",K98)))</formula>
    </cfRule>
    <cfRule type="containsText" dxfId="187" priority="191" operator="containsText" text="BAJA">
      <formula>NOT(ISERROR(SEARCH("BAJA",K98)))</formula>
    </cfRule>
  </conditionalFormatting>
  <conditionalFormatting sqref="T102 K102">
    <cfRule type="containsText" dxfId="186" priority="183" operator="containsText" text="ALTA">
      <formula>NOT(ISERROR(SEARCH("ALTA",K102)))</formula>
    </cfRule>
    <cfRule type="containsText" dxfId="185" priority="184" operator="containsText" text="Zona de riesgo Moderada">
      <formula>NOT(ISERROR(SEARCH("Zona de riesgo Moderada",K102)))</formula>
    </cfRule>
    <cfRule type="containsText" dxfId="184" priority="185" operator="containsText" text="Zona de riesgo Baja">
      <formula>NOT(ISERROR(SEARCH("Zona de riesgo Baja",K102)))</formula>
    </cfRule>
    <cfRule type="containsText" dxfId="183" priority="186" operator="containsText" text="Zona de riesgo Extrema">
      <formula>NOT(ISERROR(SEARCH("Zona de riesgo Extrema",K102)))</formula>
    </cfRule>
    <cfRule type="containsText" dxfId="182" priority="187" operator="containsText" text="Zona de Riesgo Extremo">
      <formula>NOT(ISERROR(SEARCH("Zona de Riesgo Extremo",K102)))</formula>
    </cfRule>
  </conditionalFormatting>
  <conditionalFormatting sqref="T102 K102">
    <cfRule type="containsText" dxfId="181" priority="179" operator="containsText" text="ALTA">
      <formula>NOT(ISERROR(SEARCH("ALTA",K102)))</formula>
    </cfRule>
    <cfRule type="containsText" dxfId="180" priority="180" operator="containsText" text="MODERADA">
      <formula>NOT(ISERROR(SEARCH("MODERADA",K102)))</formula>
    </cfRule>
    <cfRule type="containsText" dxfId="179" priority="181" operator="containsText" text="EXTREMA">
      <formula>NOT(ISERROR(SEARCH("EXTREMA",K102)))</formula>
    </cfRule>
    <cfRule type="containsText" dxfId="178" priority="182" operator="containsText" text="BAJA">
      <formula>NOT(ISERROR(SEARCH("BAJA",K102)))</formula>
    </cfRule>
  </conditionalFormatting>
  <conditionalFormatting sqref="T106 K106">
    <cfRule type="containsText" dxfId="177" priority="174" operator="containsText" text="ALTA">
      <formula>NOT(ISERROR(SEARCH("ALTA",K106)))</formula>
    </cfRule>
    <cfRule type="containsText" dxfId="176" priority="175" operator="containsText" text="Zona de riesgo Moderada">
      <formula>NOT(ISERROR(SEARCH("Zona de riesgo Moderada",K106)))</formula>
    </cfRule>
    <cfRule type="containsText" dxfId="175" priority="176" operator="containsText" text="Zona de riesgo Baja">
      <formula>NOT(ISERROR(SEARCH("Zona de riesgo Baja",K106)))</formula>
    </cfRule>
    <cfRule type="containsText" dxfId="174" priority="177" operator="containsText" text="Zona de riesgo Extrema">
      <formula>NOT(ISERROR(SEARCH("Zona de riesgo Extrema",K106)))</formula>
    </cfRule>
    <cfRule type="containsText" dxfId="173" priority="178" operator="containsText" text="Zona de Riesgo Extremo">
      <formula>NOT(ISERROR(SEARCH("Zona de Riesgo Extremo",K106)))</formula>
    </cfRule>
  </conditionalFormatting>
  <conditionalFormatting sqref="T106 K106">
    <cfRule type="containsText" dxfId="172" priority="170" operator="containsText" text="ALTA">
      <formula>NOT(ISERROR(SEARCH("ALTA",K106)))</formula>
    </cfRule>
    <cfRule type="containsText" dxfId="171" priority="171" operator="containsText" text="MODERADA">
      <formula>NOT(ISERROR(SEARCH("MODERADA",K106)))</formula>
    </cfRule>
    <cfRule type="containsText" dxfId="170" priority="172" operator="containsText" text="EXTREMA">
      <formula>NOT(ISERROR(SEARCH("EXTREMA",K106)))</formula>
    </cfRule>
    <cfRule type="containsText" dxfId="169" priority="173" operator="containsText" text="BAJA">
      <formula>NOT(ISERROR(SEARCH("BAJA",K106)))</formula>
    </cfRule>
  </conditionalFormatting>
  <conditionalFormatting sqref="T110 K110">
    <cfRule type="containsText" dxfId="168" priority="165" operator="containsText" text="ALTA">
      <formula>NOT(ISERROR(SEARCH("ALTA",K110)))</formula>
    </cfRule>
    <cfRule type="containsText" dxfId="167" priority="166" operator="containsText" text="Zona de riesgo Moderada">
      <formula>NOT(ISERROR(SEARCH("Zona de riesgo Moderada",K110)))</formula>
    </cfRule>
    <cfRule type="containsText" dxfId="166" priority="167" operator="containsText" text="Zona de riesgo Baja">
      <formula>NOT(ISERROR(SEARCH("Zona de riesgo Baja",K110)))</formula>
    </cfRule>
    <cfRule type="containsText" dxfId="165" priority="168" operator="containsText" text="Zona de riesgo Extrema">
      <formula>NOT(ISERROR(SEARCH("Zona de riesgo Extrema",K110)))</formula>
    </cfRule>
    <cfRule type="containsText" dxfId="164" priority="169" operator="containsText" text="Zona de Riesgo Extremo">
      <formula>NOT(ISERROR(SEARCH("Zona de Riesgo Extremo",K110)))</formula>
    </cfRule>
  </conditionalFormatting>
  <conditionalFormatting sqref="T110 K110">
    <cfRule type="containsText" dxfId="163" priority="161" operator="containsText" text="ALTA">
      <formula>NOT(ISERROR(SEARCH("ALTA",K110)))</formula>
    </cfRule>
    <cfRule type="containsText" dxfId="162" priority="162" operator="containsText" text="MODERADA">
      <formula>NOT(ISERROR(SEARCH("MODERADA",K110)))</formula>
    </cfRule>
    <cfRule type="containsText" dxfId="161" priority="163" operator="containsText" text="EXTREMA">
      <formula>NOT(ISERROR(SEARCH("EXTREMA",K110)))</formula>
    </cfRule>
    <cfRule type="containsText" dxfId="160" priority="164" operator="containsText" text="BAJA">
      <formula>NOT(ISERROR(SEARCH("BAJA",K110)))</formula>
    </cfRule>
  </conditionalFormatting>
  <conditionalFormatting sqref="K13">
    <cfRule type="containsText" dxfId="159" priority="158" operator="containsText" text="ALTA">
      <formula>NOT(ISERROR(SEARCH("ALTA",K13)))</formula>
    </cfRule>
    <cfRule type="containsText" dxfId="158" priority="159" operator="containsText" text="MODERADA">
      <formula>NOT(ISERROR(SEARCH("MODERADA",K13)))</formula>
    </cfRule>
    <cfRule type="containsText" dxfId="157" priority="160" operator="containsText" text="EXTREMA">
      <formula>NOT(ISERROR(SEARCH("EXTREMA",K13)))</formula>
    </cfRule>
  </conditionalFormatting>
  <conditionalFormatting sqref="K13">
    <cfRule type="containsText" dxfId="156" priority="157" operator="containsText" text="BAJA">
      <formula>NOT(ISERROR(SEARCH("BAJA",K13)))</formula>
    </cfRule>
  </conditionalFormatting>
  <conditionalFormatting sqref="K16">
    <cfRule type="containsText" dxfId="155" priority="154" operator="containsText" text="ALTA">
      <formula>NOT(ISERROR(SEARCH("ALTA",K16)))</formula>
    </cfRule>
    <cfRule type="containsText" dxfId="154" priority="155" operator="containsText" text="MODERADA">
      <formula>NOT(ISERROR(SEARCH("MODERADA",K16)))</formula>
    </cfRule>
    <cfRule type="containsText" dxfId="153" priority="156" operator="containsText" text="EXTREMA">
      <formula>NOT(ISERROR(SEARCH("EXTREMA",K16)))</formula>
    </cfRule>
  </conditionalFormatting>
  <conditionalFormatting sqref="K16">
    <cfRule type="containsText" dxfId="152" priority="153" operator="containsText" text="BAJA">
      <formula>NOT(ISERROR(SEARCH("BAJA",K16)))</formula>
    </cfRule>
  </conditionalFormatting>
  <conditionalFormatting sqref="K19">
    <cfRule type="containsText" dxfId="151" priority="150" operator="containsText" text="ALTA">
      <formula>NOT(ISERROR(SEARCH("ALTA",K19)))</formula>
    </cfRule>
    <cfRule type="containsText" dxfId="150" priority="151" operator="containsText" text="MODERADA">
      <formula>NOT(ISERROR(SEARCH("MODERADA",K19)))</formula>
    </cfRule>
    <cfRule type="containsText" dxfId="149" priority="152" operator="containsText" text="EXTREMA">
      <formula>NOT(ISERROR(SEARCH("EXTREMA",K19)))</formula>
    </cfRule>
  </conditionalFormatting>
  <conditionalFormatting sqref="K19">
    <cfRule type="containsText" dxfId="148" priority="149" operator="containsText" text="BAJA">
      <formula>NOT(ISERROR(SEARCH("BAJA",K19)))</formula>
    </cfRule>
  </conditionalFormatting>
  <conditionalFormatting sqref="K22">
    <cfRule type="containsText" dxfId="147" priority="146" operator="containsText" text="ALTA">
      <formula>NOT(ISERROR(SEARCH("ALTA",K22)))</formula>
    </cfRule>
    <cfRule type="containsText" dxfId="146" priority="147" operator="containsText" text="MODERADA">
      <formula>NOT(ISERROR(SEARCH("MODERADA",K22)))</formula>
    </cfRule>
    <cfRule type="containsText" dxfId="145" priority="148" operator="containsText" text="EXTREMA">
      <formula>NOT(ISERROR(SEARCH("EXTREMA",K22)))</formula>
    </cfRule>
  </conditionalFormatting>
  <conditionalFormatting sqref="K22">
    <cfRule type="containsText" dxfId="144" priority="145" operator="containsText" text="BAJA">
      <formula>NOT(ISERROR(SEARCH("BAJA",K22)))</formula>
    </cfRule>
  </conditionalFormatting>
  <conditionalFormatting sqref="K25 K27">
    <cfRule type="containsText" dxfId="143" priority="142" operator="containsText" text="ALTA">
      <formula>NOT(ISERROR(SEARCH("ALTA",K25)))</formula>
    </cfRule>
    <cfRule type="containsText" dxfId="142" priority="143" operator="containsText" text="MODERADA">
      <formula>NOT(ISERROR(SEARCH("MODERADA",K25)))</formula>
    </cfRule>
    <cfRule type="containsText" dxfId="141" priority="144" operator="containsText" text="EXTREMA">
      <formula>NOT(ISERROR(SEARCH("EXTREMA",K25)))</formula>
    </cfRule>
  </conditionalFormatting>
  <conditionalFormatting sqref="K25 K27">
    <cfRule type="containsText" dxfId="140" priority="141" operator="containsText" text="BAJA">
      <formula>NOT(ISERROR(SEARCH("BAJA",K25)))</formula>
    </cfRule>
  </conditionalFormatting>
  <conditionalFormatting sqref="K29">
    <cfRule type="containsText" dxfId="139" priority="138" operator="containsText" text="ALTA">
      <formula>NOT(ISERROR(SEARCH("ALTA",K29)))</formula>
    </cfRule>
    <cfRule type="containsText" dxfId="138" priority="139" operator="containsText" text="MODERADA">
      <formula>NOT(ISERROR(SEARCH("MODERADA",K29)))</formula>
    </cfRule>
    <cfRule type="containsText" dxfId="137" priority="140" operator="containsText" text="EXTREMA">
      <formula>NOT(ISERROR(SEARCH("EXTREMA",K29)))</formula>
    </cfRule>
  </conditionalFormatting>
  <conditionalFormatting sqref="K29">
    <cfRule type="containsText" dxfId="136" priority="137" operator="containsText" text="BAJA">
      <formula>NOT(ISERROR(SEARCH("BAJA",K29)))</formula>
    </cfRule>
  </conditionalFormatting>
  <conditionalFormatting sqref="K32">
    <cfRule type="containsText" dxfId="135" priority="134" operator="containsText" text="ALTA">
      <formula>NOT(ISERROR(SEARCH("ALTA",K32)))</formula>
    </cfRule>
    <cfRule type="containsText" dxfId="134" priority="135" operator="containsText" text="MODERADA">
      <formula>NOT(ISERROR(SEARCH("MODERADA",K32)))</formula>
    </cfRule>
    <cfRule type="containsText" dxfId="133" priority="136" operator="containsText" text="EXTREMA">
      <formula>NOT(ISERROR(SEARCH("EXTREMA",K32)))</formula>
    </cfRule>
  </conditionalFormatting>
  <conditionalFormatting sqref="K32">
    <cfRule type="containsText" dxfId="132" priority="133" operator="containsText" text="BAJA">
      <formula>NOT(ISERROR(SEARCH("BAJA",K32)))</formula>
    </cfRule>
  </conditionalFormatting>
  <conditionalFormatting sqref="K37:K38">
    <cfRule type="containsText" dxfId="131" priority="130" operator="containsText" text="ALTA">
      <formula>NOT(ISERROR(SEARCH("ALTA",K37)))</formula>
    </cfRule>
    <cfRule type="containsText" dxfId="130" priority="131" operator="containsText" text="MODERADA">
      <formula>NOT(ISERROR(SEARCH("MODERADA",K37)))</formula>
    </cfRule>
    <cfRule type="containsText" dxfId="129" priority="132" operator="containsText" text="EXTREMA">
      <formula>NOT(ISERROR(SEARCH("EXTREMA",K37)))</formula>
    </cfRule>
  </conditionalFormatting>
  <conditionalFormatting sqref="K37:K38">
    <cfRule type="containsText" dxfId="128" priority="129" operator="containsText" text="BAJA">
      <formula>NOT(ISERROR(SEARCH("BAJA",K37)))</formula>
    </cfRule>
  </conditionalFormatting>
  <conditionalFormatting sqref="K40:K41">
    <cfRule type="containsText" dxfId="127" priority="126" operator="containsText" text="ALTA">
      <formula>NOT(ISERROR(SEARCH("ALTA",K40)))</formula>
    </cfRule>
    <cfRule type="containsText" dxfId="126" priority="127" operator="containsText" text="MODERADA">
      <formula>NOT(ISERROR(SEARCH("MODERADA",K40)))</formula>
    </cfRule>
    <cfRule type="containsText" dxfId="125" priority="128" operator="containsText" text="EXTREMA">
      <formula>NOT(ISERROR(SEARCH("EXTREMA",K40)))</formula>
    </cfRule>
  </conditionalFormatting>
  <conditionalFormatting sqref="K40:K41">
    <cfRule type="containsText" dxfId="124" priority="125" operator="containsText" text="BAJA">
      <formula>NOT(ISERROR(SEARCH("BAJA",K40)))</formula>
    </cfRule>
  </conditionalFormatting>
  <conditionalFormatting sqref="K42">
    <cfRule type="containsText" dxfId="123" priority="122" operator="containsText" text="ALTA">
      <formula>NOT(ISERROR(SEARCH("ALTA",K42)))</formula>
    </cfRule>
    <cfRule type="containsText" dxfId="122" priority="123" operator="containsText" text="MODERADA">
      <formula>NOT(ISERROR(SEARCH("MODERADA",K42)))</formula>
    </cfRule>
    <cfRule type="containsText" dxfId="121" priority="124" operator="containsText" text="EXTREMA">
      <formula>NOT(ISERROR(SEARCH("EXTREMA",K42)))</formula>
    </cfRule>
  </conditionalFormatting>
  <conditionalFormatting sqref="K42">
    <cfRule type="containsText" dxfId="120" priority="121" operator="containsText" text="BAJA">
      <formula>NOT(ISERROR(SEARCH("BAJA",K42)))</formula>
    </cfRule>
  </conditionalFormatting>
  <conditionalFormatting sqref="K44">
    <cfRule type="containsText" dxfId="119" priority="118" operator="containsText" text="ALTA">
      <formula>NOT(ISERROR(SEARCH("ALTA",K44)))</formula>
    </cfRule>
    <cfRule type="containsText" dxfId="118" priority="119" operator="containsText" text="MODERADA">
      <formula>NOT(ISERROR(SEARCH("MODERADA",K44)))</formula>
    </cfRule>
    <cfRule type="containsText" dxfId="117" priority="120" operator="containsText" text="EXTREMA">
      <formula>NOT(ISERROR(SEARCH("EXTREMA",K44)))</formula>
    </cfRule>
  </conditionalFormatting>
  <conditionalFormatting sqref="K44">
    <cfRule type="containsText" dxfId="116" priority="117" operator="containsText" text="BAJA">
      <formula>NOT(ISERROR(SEARCH("BAJA",K44)))</formula>
    </cfRule>
  </conditionalFormatting>
  <conditionalFormatting sqref="K48">
    <cfRule type="containsText" dxfId="115" priority="114" operator="containsText" text="ALTA">
      <formula>NOT(ISERROR(SEARCH("ALTA",K48)))</formula>
    </cfRule>
    <cfRule type="containsText" dxfId="114" priority="115" operator="containsText" text="MODERADA">
      <formula>NOT(ISERROR(SEARCH("MODERADA",K48)))</formula>
    </cfRule>
    <cfRule type="containsText" dxfId="113" priority="116" operator="containsText" text="EXTREMA">
      <formula>NOT(ISERROR(SEARCH("EXTREMA",K48)))</formula>
    </cfRule>
  </conditionalFormatting>
  <conditionalFormatting sqref="K48">
    <cfRule type="containsText" dxfId="112" priority="113" operator="containsText" text="BAJA">
      <formula>NOT(ISERROR(SEARCH("BAJA",K48)))</formula>
    </cfRule>
  </conditionalFormatting>
  <conditionalFormatting sqref="K52">
    <cfRule type="containsText" dxfId="111" priority="110" operator="containsText" text="ALTA">
      <formula>NOT(ISERROR(SEARCH("ALTA",K52)))</formula>
    </cfRule>
    <cfRule type="containsText" dxfId="110" priority="111" operator="containsText" text="MODERADA">
      <formula>NOT(ISERROR(SEARCH("MODERADA",K52)))</formula>
    </cfRule>
    <cfRule type="containsText" dxfId="109" priority="112" operator="containsText" text="EXTREMA">
      <formula>NOT(ISERROR(SEARCH("EXTREMA",K52)))</formula>
    </cfRule>
  </conditionalFormatting>
  <conditionalFormatting sqref="K52">
    <cfRule type="containsText" dxfId="108" priority="109" operator="containsText" text="BAJA">
      <formula>NOT(ISERROR(SEARCH("BAJA",K52)))</formula>
    </cfRule>
  </conditionalFormatting>
  <conditionalFormatting sqref="K55">
    <cfRule type="containsText" dxfId="107" priority="106" operator="containsText" text="ALTA">
      <formula>NOT(ISERROR(SEARCH("ALTA",K55)))</formula>
    </cfRule>
    <cfRule type="containsText" dxfId="106" priority="107" operator="containsText" text="MODERADA">
      <formula>NOT(ISERROR(SEARCH("MODERADA",K55)))</formula>
    </cfRule>
    <cfRule type="containsText" dxfId="105" priority="108" operator="containsText" text="EXTREMA">
      <formula>NOT(ISERROR(SEARCH("EXTREMA",K55)))</formula>
    </cfRule>
  </conditionalFormatting>
  <conditionalFormatting sqref="K55">
    <cfRule type="containsText" dxfId="104" priority="105" operator="containsText" text="BAJA">
      <formula>NOT(ISERROR(SEARCH("BAJA",K55)))</formula>
    </cfRule>
  </conditionalFormatting>
  <conditionalFormatting sqref="T61">
    <cfRule type="containsText" dxfId="103" priority="30" operator="containsText" text="ALTA">
      <formula>NOT(ISERROR(SEARCH("ALTA",T61)))</formula>
    </cfRule>
    <cfRule type="containsText" dxfId="102" priority="31" operator="containsText" text="MODERADA">
      <formula>NOT(ISERROR(SEARCH("MODERADA",T61)))</formula>
    </cfRule>
    <cfRule type="containsText" dxfId="101" priority="32" operator="containsText" text="EXTREMA">
      <formula>NOT(ISERROR(SEARCH("EXTREMA",T61)))</formula>
    </cfRule>
  </conditionalFormatting>
  <conditionalFormatting sqref="T61">
    <cfRule type="containsText" dxfId="100" priority="29" operator="containsText" text="BAJA">
      <formula>NOT(ISERROR(SEARCH("BAJA",T61)))</formula>
    </cfRule>
  </conditionalFormatting>
  <conditionalFormatting sqref="T66">
    <cfRule type="containsText" dxfId="99" priority="26" operator="containsText" text="ALTA">
      <formula>NOT(ISERROR(SEARCH("ALTA",T66)))</formula>
    </cfRule>
    <cfRule type="containsText" dxfId="98" priority="27" operator="containsText" text="MODERADA">
      <formula>NOT(ISERROR(SEARCH("MODERADA",T66)))</formula>
    </cfRule>
    <cfRule type="containsText" dxfId="97" priority="28" operator="containsText" text="EXTREMA">
      <formula>NOT(ISERROR(SEARCH("EXTREMA",T66)))</formula>
    </cfRule>
  </conditionalFormatting>
  <conditionalFormatting sqref="T66">
    <cfRule type="containsText" dxfId="96" priority="25" operator="containsText" text="BAJA">
      <formula>NOT(ISERROR(SEARCH("BAJA",T66)))</formula>
    </cfRule>
  </conditionalFormatting>
  <conditionalFormatting sqref="K63">
    <cfRule type="containsText" dxfId="95" priority="102" operator="containsText" text="ALTA">
      <formula>NOT(ISERROR(SEARCH("ALTA",K63)))</formula>
    </cfRule>
    <cfRule type="containsText" dxfId="94" priority="103" operator="containsText" text="MODERADA">
      <formula>NOT(ISERROR(SEARCH("MODERADA",K63)))</formula>
    </cfRule>
    <cfRule type="containsText" dxfId="93" priority="104" operator="containsText" text="EXTREMA">
      <formula>NOT(ISERROR(SEARCH("EXTREMA",K63)))</formula>
    </cfRule>
  </conditionalFormatting>
  <conditionalFormatting sqref="K63">
    <cfRule type="containsText" dxfId="92" priority="101" operator="containsText" text="BAJA">
      <formula>NOT(ISERROR(SEARCH("BAJA",K63)))</formula>
    </cfRule>
  </conditionalFormatting>
  <conditionalFormatting sqref="K61">
    <cfRule type="containsText" dxfId="91" priority="98" operator="containsText" text="ALTA">
      <formula>NOT(ISERROR(SEARCH("ALTA",K61)))</formula>
    </cfRule>
    <cfRule type="containsText" dxfId="90" priority="99" operator="containsText" text="MODERADA">
      <formula>NOT(ISERROR(SEARCH("MODERADA",K61)))</formula>
    </cfRule>
    <cfRule type="containsText" dxfId="89" priority="100" operator="containsText" text="EXTREMA">
      <formula>NOT(ISERROR(SEARCH("EXTREMA",K61)))</formula>
    </cfRule>
  </conditionalFormatting>
  <conditionalFormatting sqref="K61">
    <cfRule type="containsText" dxfId="88" priority="97" operator="containsText" text="BAJA">
      <formula>NOT(ISERROR(SEARCH("BAJA",K61)))</formula>
    </cfRule>
  </conditionalFormatting>
  <conditionalFormatting sqref="K66">
    <cfRule type="containsText" dxfId="87" priority="94" operator="containsText" text="ALTA">
      <formula>NOT(ISERROR(SEARCH("ALTA",K66)))</formula>
    </cfRule>
    <cfRule type="containsText" dxfId="86" priority="95" operator="containsText" text="MODERADA">
      <formula>NOT(ISERROR(SEARCH("MODERADA",K66)))</formula>
    </cfRule>
    <cfRule type="containsText" dxfId="85" priority="96" operator="containsText" text="EXTREMA">
      <formula>NOT(ISERROR(SEARCH("EXTREMA",K66)))</formula>
    </cfRule>
  </conditionalFormatting>
  <conditionalFormatting sqref="K66">
    <cfRule type="containsText" dxfId="84" priority="93" operator="containsText" text="BAJA">
      <formula>NOT(ISERROR(SEARCH("BAJA",K66)))</formula>
    </cfRule>
  </conditionalFormatting>
  <conditionalFormatting sqref="K70">
    <cfRule type="containsText" dxfId="83" priority="90" operator="containsText" text="ALTA">
      <formula>NOT(ISERROR(SEARCH("ALTA",K70)))</formula>
    </cfRule>
    <cfRule type="containsText" dxfId="82" priority="91" operator="containsText" text="MODERADA">
      <formula>NOT(ISERROR(SEARCH("MODERADA",K70)))</formula>
    </cfRule>
    <cfRule type="containsText" dxfId="81" priority="92" operator="containsText" text="EXTREMA">
      <formula>NOT(ISERROR(SEARCH("EXTREMA",K70)))</formula>
    </cfRule>
  </conditionalFormatting>
  <conditionalFormatting sqref="K70">
    <cfRule type="containsText" dxfId="80" priority="89" operator="containsText" text="BAJA">
      <formula>NOT(ISERROR(SEARCH("BAJA",K70)))</formula>
    </cfRule>
  </conditionalFormatting>
  <conditionalFormatting sqref="T13">
    <cfRule type="containsText" dxfId="79" priority="86" operator="containsText" text="ALTA">
      <formula>NOT(ISERROR(SEARCH("ALTA",T13)))</formula>
    </cfRule>
    <cfRule type="containsText" dxfId="78" priority="87" operator="containsText" text="MODERADA">
      <formula>NOT(ISERROR(SEARCH("MODERADA",T13)))</formula>
    </cfRule>
    <cfRule type="containsText" dxfId="77" priority="88" operator="containsText" text="EXTREMA">
      <formula>NOT(ISERROR(SEARCH("EXTREMA",T13)))</formula>
    </cfRule>
  </conditionalFormatting>
  <conditionalFormatting sqref="T13">
    <cfRule type="containsText" dxfId="76" priority="85" operator="containsText" text="BAJA">
      <formula>NOT(ISERROR(SEARCH("BAJA",T13)))</formula>
    </cfRule>
  </conditionalFormatting>
  <conditionalFormatting sqref="T16">
    <cfRule type="containsText" dxfId="75" priority="82" operator="containsText" text="ALTA">
      <formula>NOT(ISERROR(SEARCH("ALTA",T16)))</formula>
    </cfRule>
    <cfRule type="containsText" dxfId="74" priority="83" operator="containsText" text="MODERADA">
      <formula>NOT(ISERROR(SEARCH("MODERADA",T16)))</formula>
    </cfRule>
    <cfRule type="containsText" dxfId="73" priority="84" operator="containsText" text="EXTREMA">
      <formula>NOT(ISERROR(SEARCH("EXTREMA",T16)))</formula>
    </cfRule>
  </conditionalFormatting>
  <conditionalFormatting sqref="T16">
    <cfRule type="containsText" dxfId="72" priority="81" operator="containsText" text="BAJA">
      <formula>NOT(ISERROR(SEARCH("BAJA",T16)))</formula>
    </cfRule>
  </conditionalFormatting>
  <conditionalFormatting sqref="T19">
    <cfRule type="containsText" dxfId="71" priority="78" operator="containsText" text="ALTA">
      <formula>NOT(ISERROR(SEARCH("ALTA",T19)))</formula>
    </cfRule>
    <cfRule type="containsText" dxfId="70" priority="79" operator="containsText" text="MODERADA">
      <formula>NOT(ISERROR(SEARCH("MODERADA",T19)))</formula>
    </cfRule>
    <cfRule type="containsText" dxfId="69" priority="80" operator="containsText" text="EXTREMA">
      <formula>NOT(ISERROR(SEARCH("EXTREMA",T19)))</formula>
    </cfRule>
  </conditionalFormatting>
  <conditionalFormatting sqref="T19">
    <cfRule type="containsText" dxfId="68" priority="77" operator="containsText" text="BAJA">
      <formula>NOT(ISERROR(SEARCH("BAJA",T19)))</formula>
    </cfRule>
  </conditionalFormatting>
  <conditionalFormatting sqref="T22">
    <cfRule type="containsText" dxfId="67" priority="74" operator="containsText" text="ALTA">
      <formula>NOT(ISERROR(SEARCH("ALTA",T22)))</formula>
    </cfRule>
    <cfRule type="containsText" dxfId="66" priority="75" operator="containsText" text="MODERADA">
      <formula>NOT(ISERROR(SEARCH("MODERADA",T22)))</formula>
    </cfRule>
    <cfRule type="containsText" dxfId="65" priority="76" operator="containsText" text="EXTREMA">
      <formula>NOT(ISERROR(SEARCH("EXTREMA",T22)))</formula>
    </cfRule>
  </conditionalFormatting>
  <conditionalFormatting sqref="T22">
    <cfRule type="containsText" dxfId="64" priority="73" operator="containsText" text="BAJA">
      <formula>NOT(ISERROR(SEARCH("BAJA",T22)))</formula>
    </cfRule>
  </conditionalFormatting>
  <conditionalFormatting sqref="T25 T27">
    <cfRule type="containsText" dxfId="63" priority="70" operator="containsText" text="ALTA">
      <formula>NOT(ISERROR(SEARCH("ALTA",T25)))</formula>
    </cfRule>
    <cfRule type="containsText" dxfId="62" priority="71" operator="containsText" text="MODERADA">
      <formula>NOT(ISERROR(SEARCH("MODERADA",T25)))</formula>
    </cfRule>
    <cfRule type="containsText" dxfId="61" priority="72" operator="containsText" text="EXTREMA">
      <formula>NOT(ISERROR(SEARCH("EXTREMA",T25)))</formula>
    </cfRule>
  </conditionalFormatting>
  <conditionalFormatting sqref="T25 T27">
    <cfRule type="containsText" dxfId="60" priority="69" operator="containsText" text="BAJA">
      <formula>NOT(ISERROR(SEARCH("BAJA",T25)))</formula>
    </cfRule>
  </conditionalFormatting>
  <conditionalFormatting sqref="T29">
    <cfRule type="containsText" dxfId="59" priority="66" operator="containsText" text="ALTA">
      <formula>NOT(ISERROR(SEARCH("ALTA",T29)))</formula>
    </cfRule>
    <cfRule type="containsText" dxfId="58" priority="67" operator="containsText" text="MODERADA">
      <formula>NOT(ISERROR(SEARCH("MODERADA",T29)))</formula>
    </cfRule>
    <cfRule type="containsText" dxfId="57" priority="68" operator="containsText" text="EXTREMA">
      <formula>NOT(ISERROR(SEARCH("EXTREMA",T29)))</formula>
    </cfRule>
  </conditionalFormatting>
  <conditionalFormatting sqref="T29">
    <cfRule type="containsText" dxfId="56" priority="65" operator="containsText" text="BAJA">
      <formula>NOT(ISERROR(SEARCH("BAJA",T29)))</formula>
    </cfRule>
  </conditionalFormatting>
  <conditionalFormatting sqref="T32">
    <cfRule type="containsText" dxfId="55" priority="62" operator="containsText" text="ALTA">
      <formula>NOT(ISERROR(SEARCH("ALTA",T32)))</formula>
    </cfRule>
    <cfRule type="containsText" dxfId="54" priority="63" operator="containsText" text="MODERADA">
      <formula>NOT(ISERROR(SEARCH("MODERADA",T32)))</formula>
    </cfRule>
    <cfRule type="containsText" dxfId="53" priority="64" operator="containsText" text="EXTREMA">
      <formula>NOT(ISERROR(SEARCH("EXTREMA",T32)))</formula>
    </cfRule>
  </conditionalFormatting>
  <conditionalFormatting sqref="T32">
    <cfRule type="containsText" dxfId="52" priority="61" operator="containsText" text="BAJA">
      <formula>NOT(ISERROR(SEARCH("BAJA",T32)))</formula>
    </cfRule>
  </conditionalFormatting>
  <conditionalFormatting sqref="T37:T38">
    <cfRule type="containsText" dxfId="51" priority="58" operator="containsText" text="ALTA">
      <formula>NOT(ISERROR(SEARCH("ALTA",T37)))</formula>
    </cfRule>
    <cfRule type="containsText" dxfId="50" priority="59" operator="containsText" text="MODERADA">
      <formula>NOT(ISERROR(SEARCH("MODERADA",T37)))</formula>
    </cfRule>
    <cfRule type="containsText" dxfId="49" priority="60" operator="containsText" text="EXTREMA">
      <formula>NOT(ISERROR(SEARCH("EXTREMA",T37)))</formula>
    </cfRule>
  </conditionalFormatting>
  <conditionalFormatting sqref="T37:T38">
    <cfRule type="containsText" dxfId="48" priority="57" operator="containsText" text="BAJA">
      <formula>NOT(ISERROR(SEARCH("BAJA",T37)))</formula>
    </cfRule>
  </conditionalFormatting>
  <conditionalFormatting sqref="T40:T41">
    <cfRule type="containsText" dxfId="47" priority="54" operator="containsText" text="ALTA">
      <formula>NOT(ISERROR(SEARCH("ALTA",T40)))</formula>
    </cfRule>
    <cfRule type="containsText" dxfId="46" priority="55" operator="containsText" text="MODERADA">
      <formula>NOT(ISERROR(SEARCH("MODERADA",T40)))</formula>
    </cfRule>
    <cfRule type="containsText" dxfId="45" priority="56" operator="containsText" text="EXTREMA">
      <formula>NOT(ISERROR(SEARCH("EXTREMA",T40)))</formula>
    </cfRule>
  </conditionalFormatting>
  <conditionalFormatting sqref="T40:T41">
    <cfRule type="containsText" dxfId="44" priority="53" operator="containsText" text="BAJA">
      <formula>NOT(ISERROR(SEARCH("BAJA",T40)))</formula>
    </cfRule>
  </conditionalFormatting>
  <conditionalFormatting sqref="T42">
    <cfRule type="containsText" dxfId="43" priority="50" operator="containsText" text="ALTA">
      <formula>NOT(ISERROR(SEARCH("ALTA",T42)))</formula>
    </cfRule>
    <cfRule type="containsText" dxfId="42" priority="51" operator="containsText" text="MODERADA">
      <formula>NOT(ISERROR(SEARCH("MODERADA",T42)))</formula>
    </cfRule>
    <cfRule type="containsText" dxfId="41" priority="52" operator="containsText" text="EXTREMA">
      <formula>NOT(ISERROR(SEARCH("EXTREMA",T42)))</formula>
    </cfRule>
  </conditionalFormatting>
  <conditionalFormatting sqref="T42">
    <cfRule type="containsText" dxfId="40" priority="49" operator="containsText" text="BAJA">
      <formula>NOT(ISERROR(SEARCH("BAJA",T42)))</formula>
    </cfRule>
  </conditionalFormatting>
  <conditionalFormatting sqref="T44">
    <cfRule type="containsText" dxfId="39" priority="46" operator="containsText" text="ALTA">
      <formula>NOT(ISERROR(SEARCH("ALTA",T44)))</formula>
    </cfRule>
    <cfRule type="containsText" dxfId="38" priority="47" operator="containsText" text="MODERADA">
      <formula>NOT(ISERROR(SEARCH("MODERADA",T44)))</formula>
    </cfRule>
    <cfRule type="containsText" dxfId="37" priority="48" operator="containsText" text="EXTREMA">
      <formula>NOT(ISERROR(SEARCH("EXTREMA",T44)))</formula>
    </cfRule>
  </conditionalFormatting>
  <conditionalFormatting sqref="T44">
    <cfRule type="containsText" dxfId="36" priority="45" operator="containsText" text="BAJA">
      <formula>NOT(ISERROR(SEARCH("BAJA",T44)))</formula>
    </cfRule>
  </conditionalFormatting>
  <conditionalFormatting sqref="T48">
    <cfRule type="containsText" dxfId="35" priority="42" operator="containsText" text="ALTA">
      <formula>NOT(ISERROR(SEARCH("ALTA",T48)))</formula>
    </cfRule>
    <cfRule type="containsText" dxfId="34" priority="43" operator="containsText" text="MODERADA">
      <formula>NOT(ISERROR(SEARCH("MODERADA",T48)))</formula>
    </cfRule>
    <cfRule type="containsText" dxfId="33" priority="44" operator="containsText" text="EXTREMA">
      <formula>NOT(ISERROR(SEARCH("EXTREMA",T48)))</formula>
    </cfRule>
  </conditionalFormatting>
  <conditionalFormatting sqref="T48">
    <cfRule type="containsText" dxfId="32" priority="41" operator="containsText" text="BAJA">
      <formula>NOT(ISERROR(SEARCH("BAJA",T48)))</formula>
    </cfRule>
  </conditionalFormatting>
  <conditionalFormatting sqref="T52">
    <cfRule type="containsText" dxfId="31" priority="38" operator="containsText" text="ALTA">
      <formula>NOT(ISERROR(SEARCH("ALTA",T52)))</formula>
    </cfRule>
    <cfRule type="containsText" dxfId="30" priority="39" operator="containsText" text="MODERADA">
      <formula>NOT(ISERROR(SEARCH("MODERADA",T52)))</formula>
    </cfRule>
    <cfRule type="containsText" dxfId="29" priority="40" operator="containsText" text="EXTREMA">
      <formula>NOT(ISERROR(SEARCH("EXTREMA",T52)))</formula>
    </cfRule>
  </conditionalFormatting>
  <conditionalFormatting sqref="T52">
    <cfRule type="containsText" dxfId="28" priority="37" operator="containsText" text="BAJA">
      <formula>NOT(ISERROR(SEARCH("BAJA",T52)))</formula>
    </cfRule>
  </conditionalFormatting>
  <conditionalFormatting sqref="T55">
    <cfRule type="containsText" dxfId="27" priority="34" operator="containsText" text="ALTA">
      <formula>NOT(ISERROR(SEARCH("ALTA",T55)))</formula>
    </cfRule>
    <cfRule type="containsText" dxfId="26" priority="35" operator="containsText" text="MODERADA">
      <formula>NOT(ISERROR(SEARCH("MODERADA",T55)))</formula>
    </cfRule>
    <cfRule type="containsText" dxfId="25" priority="36" operator="containsText" text="EXTREMA">
      <formula>NOT(ISERROR(SEARCH("EXTREMA",T55)))</formula>
    </cfRule>
  </conditionalFormatting>
  <conditionalFormatting sqref="T55">
    <cfRule type="containsText" dxfId="24" priority="33" operator="containsText" text="BAJA">
      <formula>NOT(ISERROR(SEARCH("BAJA",T55)))</formula>
    </cfRule>
  </conditionalFormatting>
  <conditionalFormatting sqref="T70">
    <cfRule type="containsText" dxfId="23" priority="22" operator="containsText" text="ALTA">
      <formula>NOT(ISERROR(SEARCH("ALTA",T70)))</formula>
    </cfRule>
    <cfRule type="containsText" dxfId="22" priority="23" operator="containsText" text="MODERADA">
      <formula>NOT(ISERROR(SEARCH("MODERADA",T70)))</formula>
    </cfRule>
    <cfRule type="containsText" dxfId="21" priority="24" operator="containsText" text="EXTREMA">
      <formula>NOT(ISERROR(SEARCH("EXTREMA",T70)))</formula>
    </cfRule>
  </conditionalFormatting>
  <conditionalFormatting sqref="T70">
    <cfRule type="containsText" dxfId="20" priority="21" operator="containsText" text="BAJA">
      <formula>NOT(ISERROR(SEARCH("BAJA",T70)))</formula>
    </cfRule>
  </conditionalFormatting>
  <conditionalFormatting sqref="T63">
    <cfRule type="containsText" dxfId="19" priority="18" operator="containsText" text="ALTA">
      <formula>NOT(ISERROR(SEARCH("ALTA",T63)))</formula>
    </cfRule>
    <cfRule type="containsText" dxfId="18" priority="19" operator="containsText" text="MODERADA">
      <formula>NOT(ISERROR(SEARCH("MODERADA",T63)))</formula>
    </cfRule>
    <cfRule type="containsText" dxfId="17" priority="20" operator="containsText" text="EXTREMA">
      <formula>NOT(ISERROR(SEARCH("EXTREMA",T63)))</formula>
    </cfRule>
  </conditionalFormatting>
  <conditionalFormatting sqref="T63">
    <cfRule type="containsText" dxfId="16" priority="17" operator="containsText" text="BAJA">
      <formula>NOT(ISERROR(SEARCH("BAJA",T63)))</formula>
    </cfRule>
  </conditionalFormatting>
  <conditionalFormatting sqref="K58:K60">
    <cfRule type="containsText" dxfId="15" priority="14" operator="containsText" text="ALTA">
      <formula>NOT(ISERROR(SEARCH("ALTA",K58)))</formula>
    </cfRule>
    <cfRule type="containsText" dxfId="14" priority="15" operator="containsText" text="MODERADA">
      <formula>NOT(ISERROR(SEARCH("MODERADA",K58)))</formula>
    </cfRule>
    <cfRule type="containsText" dxfId="13" priority="16" operator="containsText" text="EXTREMA">
      <formula>NOT(ISERROR(SEARCH("EXTREMA",K58)))</formula>
    </cfRule>
  </conditionalFormatting>
  <conditionalFormatting sqref="K58:K60">
    <cfRule type="containsText" dxfId="12" priority="13" operator="containsText" text="BAJA">
      <formula>NOT(ISERROR(SEARCH("BAJA",K58)))</formula>
    </cfRule>
  </conditionalFormatting>
  <conditionalFormatting sqref="T58">
    <cfRule type="containsText" dxfId="11" priority="10" operator="containsText" text="ALTA">
      <formula>NOT(ISERROR(SEARCH("ALTA",T58)))</formula>
    </cfRule>
    <cfRule type="containsText" dxfId="10" priority="11" operator="containsText" text="MODERADA">
      <formula>NOT(ISERROR(SEARCH("MODERADA",T58)))</formula>
    </cfRule>
    <cfRule type="containsText" dxfId="9" priority="12" operator="containsText" text="EXTREMA">
      <formula>NOT(ISERROR(SEARCH("EXTREMA",T58)))</formula>
    </cfRule>
  </conditionalFormatting>
  <conditionalFormatting sqref="T58">
    <cfRule type="containsText" dxfId="8" priority="9" operator="containsText" text="BAJA">
      <formula>NOT(ISERROR(SEARCH("BAJA",T58)))</formula>
    </cfRule>
  </conditionalFormatting>
  <conditionalFormatting sqref="K35">
    <cfRule type="containsText" dxfId="7" priority="6" operator="containsText" text="ALTA">
      <formula>NOT(ISERROR(SEARCH("ALTA",K35)))</formula>
    </cfRule>
    <cfRule type="containsText" dxfId="6" priority="7" operator="containsText" text="MODERADA">
      <formula>NOT(ISERROR(SEARCH("MODERADA",K35)))</formula>
    </cfRule>
    <cfRule type="containsText" dxfId="5" priority="8" operator="containsText" text="EXTREMA">
      <formula>NOT(ISERROR(SEARCH("EXTREMA",K35)))</formula>
    </cfRule>
  </conditionalFormatting>
  <conditionalFormatting sqref="K35">
    <cfRule type="containsText" dxfId="4" priority="5" operator="containsText" text="BAJA">
      <formula>NOT(ISERROR(SEARCH("BAJA",K35)))</formula>
    </cfRule>
  </conditionalFormatting>
  <conditionalFormatting sqref="T35">
    <cfRule type="containsText" dxfId="3" priority="2" operator="containsText" text="ALTA">
      <formula>NOT(ISERROR(SEARCH("ALTA",T35)))</formula>
    </cfRule>
    <cfRule type="containsText" dxfId="2" priority="3" operator="containsText" text="MODERADA">
      <formula>NOT(ISERROR(SEARCH("MODERADA",T35)))</formula>
    </cfRule>
    <cfRule type="containsText" dxfId="1" priority="4" operator="containsText" text="EXTREMA">
      <formula>NOT(ISERROR(SEARCH("EXTREMA",T35)))</formula>
    </cfRule>
  </conditionalFormatting>
  <conditionalFormatting sqref="T35">
    <cfRule type="containsText" dxfId="0" priority="1" operator="containsText" text="BAJA">
      <formula>NOT(ISERROR(SEARCH("BAJA",T35)))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2021</vt:lpstr>
      <vt:lpstr>Plan Antitrámites</vt:lpstr>
      <vt:lpstr>Mapa Riesgos Corrupción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DCC-Usuario2</cp:lastModifiedBy>
  <dcterms:created xsi:type="dcterms:W3CDTF">2021-04-28T13:11:14Z</dcterms:created>
  <dcterms:modified xsi:type="dcterms:W3CDTF">2021-09-13T21:43:15Z</dcterms:modified>
</cp:coreProperties>
</file>