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men.rubio\Desktop\CARMEN ALICIA\PLANEACION 2022\PLAN DE ACCIÓN 2022\"/>
    </mc:Choice>
  </mc:AlternateContent>
  <bookViews>
    <workbookView xWindow="0" yWindow="0" windowWidth="20490" windowHeight="7650"/>
  </bookViews>
  <sheets>
    <sheet name="PLAN ESTRATEGICO 2019-2022" sheetId="1" r:id="rId1"/>
    <sheet name="Plan Acción 2022" sheetId="3" state="hidden" r:id="rId2"/>
  </sheets>
  <definedNames>
    <definedName name="_xlnm._FilterDatabase" localSheetId="1" hidden="1">'Plan Acción 2022'!$A$113:$O$209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09" i="3" l="1"/>
  <c r="L209" i="3"/>
  <c r="N198" i="3"/>
  <c r="J161" i="3"/>
  <c r="M111" i="3"/>
  <c r="L111" i="3"/>
  <c r="M89" i="3"/>
  <c r="L89" i="3"/>
  <c r="M50" i="3"/>
  <c r="L50" i="3"/>
  <c r="M24" i="3"/>
  <c r="L24" i="3"/>
  <c r="L19" i="3"/>
  <c r="L28" i="3" s="1"/>
  <c r="M19" i="3" l="1"/>
  <c r="M28" i="3" s="1"/>
  <c r="M211" i="3" s="1"/>
  <c r="Q45" i="1"/>
  <c r="R45" i="1" s="1"/>
  <c r="N45" i="1"/>
  <c r="O45" i="1" s="1"/>
  <c r="Q44" i="1"/>
  <c r="R44" i="1" s="1"/>
  <c r="Q43" i="1"/>
  <c r="R43" i="1" s="1"/>
  <c r="R42" i="1"/>
  <c r="N42" i="1"/>
  <c r="O42" i="1" s="1"/>
  <c r="P42" i="1" s="1"/>
  <c r="N41" i="1"/>
  <c r="O41" i="1" s="1"/>
  <c r="P41" i="1" s="1"/>
  <c r="Q41" i="1" s="1"/>
  <c r="R41" i="1" s="1"/>
  <c r="R40" i="1"/>
  <c r="N40" i="1"/>
  <c r="O40" i="1" s="1"/>
  <c r="P40" i="1" s="1"/>
  <c r="R39" i="1"/>
  <c r="N39" i="1"/>
  <c r="O39" i="1" s="1"/>
  <c r="P39" i="1" s="1"/>
  <c r="W35" i="1"/>
  <c r="W29" i="1"/>
  <c r="W15" i="1"/>
  <c r="M15" i="1"/>
  <c r="W13" i="1"/>
</calcChain>
</file>

<file path=xl/comments1.xml><?xml version="1.0" encoding="utf-8"?>
<comments xmlns="http://schemas.openxmlformats.org/spreadsheetml/2006/main">
  <authors>
    <author>DCC</author>
    <author>German Arturo Garcia Neira</author>
  </authors>
  <commentList>
    <comment ref="E9" authorId="0" shapeId="0">
      <text>
        <r>
          <rPr>
            <b/>
            <sz val="9"/>
            <color indexed="81"/>
            <rFont val="Tahoma"/>
            <family val="2"/>
          </rPr>
          <t>DCC:</t>
        </r>
        <r>
          <rPr>
            <sz val="9"/>
            <color indexed="81"/>
            <rFont val="Tahoma"/>
            <family val="2"/>
          </rPr>
          <t xml:space="preserve">
La medición de esta MEGA se hará con el número de hogares que se determinan con el ejercicio de focalización que se hace en el primer semestre de 2019</t>
        </r>
      </text>
    </comment>
    <comment ref="H12" authorId="1" shapeId="0">
      <text>
        <r>
          <rPr>
            <b/>
            <sz val="9"/>
            <color indexed="81"/>
            <rFont val="Tahoma"/>
            <family val="2"/>
          </rPr>
          <t xml:space="preserve">MEGA DEBE QUEDAR CONSIGNADA EN ESTA COLUMNA, COMO META INDIVIDUAL O DESAGREGADA. FAVOR RESALTAR EN COLOR ROJO
</t>
        </r>
        <r>
          <rPr>
            <sz val="9"/>
            <color indexed="81"/>
            <rFont val="Tahoma"/>
            <family val="2"/>
          </rPr>
          <t xml:space="preserve">
</t>
        </r>
      </text>
    </comment>
    <comment ref="I13" authorId="0" shapeId="0">
      <text>
        <r>
          <rPr>
            <b/>
            <sz val="9"/>
            <color indexed="81"/>
            <rFont val="Tahoma"/>
            <family val="2"/>
          </rPr>
          <t>DCC:</t>
        </r>
        <r>
          <rPr>
            <sz val="9"/>
            <color indexed="81"/>
            <rFont val="Tahoma"/>
            <family val="2"/>
          </rPr>
          <t xml:space="preserve">
</t>
        </r>
        <r>
          <rPr>
            <b/>
            <sz val="9"/>
            <color indexed="81"/>
            <rFont val="Tahoma"/>
            <family val="2"/>
          </rPr>
          <t>Se asigna a cada seccional según cobertura y población</t>
        </r>
      </text>
    </comment>
    <comment ref="I14" authorId="0" shapeId="0">
      <text>
        <r>
          <rPr>
            <b/>
            <sz val="9"/>
            <color indexed="81"/>
            <rFont val="Tahoma"/>
            <family val="2"/>
          </rPr>
          <t>DCC:</t>
        </r>
        <r>
          <rPr>
            <sz val="9"/>
            <color indexed="81"/>
            <rFont val="Tahoma"/>
            <family val="2"/>
          </rPr>
          <t xml:space="preserve">
El programa incluye además del monitoreo, la sensibilización,  entrega de información sobre los riesgos meteorológicos, geológicos,  hidrológicos y antrópicos (incendios forestales) y simulacros, con informe a los respectivos alcaldes. San Andrés, Arauca y Amazonas intervienen un escenario, las demás deben identificar e intervenir tres escenarios.</t>
        </r>
      </text>
    </comment>
    <comment ref="I21" authorId="0" shapeId="0">
      <text>
        <r>
          <rPr>
            <b/>
            <sz val="9"/>
            <color indexed="81"/>
            <rFont val="Tahoma"/>
            <family val="2"/>
          </rPr>
          <t xml:space="preserve">DCC:
Actividades programadas: </t>
        </r>
        <r>
          <rPr>
            <sz val="9"/>
            <color indexed="81"/>
            <rFont val="Tahoma"/>
            <family val="2"/>
          </rPr>
          <t xml:space="preserve">
1. Conformación equipo de trabajo.2019
2. Formulación del estudio: la Entidad, marco legal, análisis externo, análisis interno 2019, redefinición modelo de operación, estructura interna 2020
3. Estudio de perfiles y cargas de trabajo 2020
4. Definición de la planta de personal.2020
5. Manual de Funciones 2020 2021
6 , 7, 8 y 9. Trámite ante el MDN,  DAFP, MHCP y Presidencia 2021 - 2022</t>
        </r>
      </text>
    </comment>
    <comment ref="I22" authorId="0" shapeId="0">
      <text>
        <r>
          <rPr>
            <b/>
            <sz val="9"/>
            <color indexed="81"/>
            <rFont val="Tahoma"/>
            <family val="2"/>
          </rPr>
          <t>DCC:</t>
        </r>
        <r>
          <rPr>
            <sz val="9"/>
            <color indexed="81"/>
            <rFont val="Tahoma"/>
            <family val="2"/>
          </rPr>
          <t xml:space="preserve">
</t>
        </r>
        <r>
          <rPr>
            <b/>
            <sz val="9"/>
            <color indexed="81"/>
            <rFont val="Tahoma"/>
            <family val="2"/>
          </rPr>
          <t>Servicios:</t>
        </r>
        <r>
          <rPr>
            <sz val="9"/>
            <color indexed="81"/>
            <rFont val="Tahoma"/>
            <family val="2"/>
          </rPr>
          <t xml:space="preserve"> Salud, Búsqueda y rescate, incendios forestales, materiales peligrosos y agua potable</t>
        </r>
      </text>
    </comment>
    <comment ref="L24" authorId="0" shapeId="0">
      <text>
        <r>
          <rPr>
            <b/>
            <sz val="9"/>
            <color indexed="81"/>
            <rFont val="Tahoma"/>
            <family val="2"/>
          </rPr>
          <t>DCC:</t>
        </r>
        <r>
          <rPr>
            <sz val="9"/>
            <color indexed="81"/>
            <rFont val="Tahoma"/>
            <family val="2"/>
          </rPr>
          <t xml:space="preserve">
R: El presupuesto para cada vigencia no se mantiene de acuerdo con el MGMP, sino que varia de acuerdo con la cuota del MDN, ejemplo este año ya nos bloquearon $1,200 por recursos nación.</t>
        </r>
      </text>
    </comment>
    <comment ref="I25" authorId="0" shapeId="0">
      <text>
        <r>
          <rPr>
            <b/>
            <sz val="9"/>
            <color indexed="81"/>
            <rFont val="Tahoma"/>
            <family val="2"/>
          </rPr>
          <t>DCC:</t>
        </r>
        <r>
          <rPr>
            <sz val="9"/>
            <color indexed="81"/>
            <rFont val="Tahoma"/>
            <family val="2"/>
          </rPr>
          <t xml:space="preserve">
</t>
        </r>
        <r>
          <rPr>
            <b/>
            <sz val="9"/>
            <color indexed="81"/>
            <rFont val="Tahoma"/>
            <family val="2"/>
          </rPr>
          <t xml:space="preserve">2019: </t>
        </r>
        <r>
          <rPr>
            <sz val="9"/>
            <color indexed="81"/>
            <rFont val="Tahoma"/>
            <family val="2"/>
          </rPr>
          <t xml:space="preserve">26 colegios
</t>
        </r>
        <r>
          <rPr>
            <b/>
            <sz val="9"/>
            <color indexed="81"/>
            <rFont val="Tahoma"/>
            <family val="2"/>
          </rPr>
          <t xml:space="preserve">2020 al 2022: </t>
        </r>
        <r>
          <rPr>
            <sz val="9"/>
            <color indexed="81"/>
            <rFont val="Tahoma"/>
            <family val="2"/>
          </rPr>
          <t>58 colegios cada año (1*2*29) Un colegio cada semestre</t>
        </r>
      </text>
    </comment>
    <comment ref="I28" authorId="0" shapeId="0">
      <text>
        <r>
          <rPr>
            <b/>
            <sz val="9"/>
            <color indexed="81"/>
            <rFont val="Tahoma"/>
            <family val="2"/>
          </rPr>
          <t>DCC:</t>
        </r>
        <r>
          <rPr>
            <sz val="9"/>
            <color indexed="81"/>
            <rFont val="Tahoma"/>
            <family val="2"/>
          </rPr>
          <t xml:space="preserve">
Fases:
</t>
        </r>
        <r>
          <rPr>
            <b/>
            <sz val="9"/>
            <color indexed="81"/>
            <rFont val="Tahoma"/>
            <family val="2"/>
          </rPr>
          <t>1. Preparación</t>
        </r>
        <r>
          <rPr>
            <sz val="9"/>
            <color indexed="81"/>
            <rFont val="Tahoma"/>
            <family val="2"/>
          </rPr>
          <t xml:space="preserve">: identificación de objetivos del proyecto, alcance, población objetivo, equipo de trabajo,  recursos y casos históricos presentados. 2019
</t>
        </r>
        <r>
          <rPr>
            <b/>
            <sz val="9"/>
            <color indexed="81"/>
            <rFont val="Tahoma"/>
            <family val="2"/>
          </rPr>
          <t>2. Diseño:</t>
        </r>
        <r>
          <rPr>
            <sz val="9"/>
            <color indexed="81"/>
            <rFont val="Tahoma"/>
            <family val="2"/>
          </rPr>
          <t xml:space="preserve"> Diseñar los instrumentos de recolección de información. Elaborar la directiva para implementar la ruta (antes, durante y después) a seguir para el cumplimiento del objetivo del proyecto. 2019
</t>
        </r>
        <r>
          <rPr>
            <b/>
            <sz val="9"/>
            <color indexed="81"/>
            <rFont val="Tahoma"/>
            <family val="2"/>
          </rPr>
          <t>3. Ejecución</t>
        </r>
        <r>
          <rPr>
            <sz val="9"/>
            <color indexed="81"/>
            <rFont val="Tahoma"/>
            <family val="2"/>
          </rPr>
          <t xml:space="preserve">:  Implementar los instrumentos para recolección de información. Consolidar y validar la información. 2020
</t>
        </r>
        <r>
          <rPr>
            <b/>
            <sz val="9"/>
            <color indexed="81"/>
            <rFont val="Tahoma"/>
            <family val="2"/>
          </rPr>
          <t>4. Producción:</t>
        </r>
        <r>
          <rPr>
            <sz val="9"/>
            <color indexed="81"/>
            <rFont val="Tahoma"/>
            <family val="2"/>
          </rPr>
          <t xml:space="preserve"> Elaboración del producto final, aprobación y socialización. 2021</t>
        </r>
      </text>
    </comment>
    <comment ref="I29" authorId="0" shapeId="0">
      <text>
        <r>
          <rPr>
            <b/>
            <sz val="9"/>
            <color indexed="81"/>
            <rFont val="Tahoma"/>
            <family val="2"/>
          </rPr>
          <t>DCC:</t>
        </r>
        <r>
          <rPr>
            <sz val="9"/>
            <color indexed="81"/>
            <rFont val="Tahoma"/>
            <family val="2"/>
          </rPr>
          <t xml:space="preserve">
</t>
        </r>
        <r>
          <rPr>
            <b/>
            <sz val="9"/>
            <color indexed="81"/>
            <rFont val="Tahoma"/>
            <family val="2"/>
          </rPr>
          <t>Fases por cada proceso:</t>
        </r>
        <r>
          <rPr>
            <sz val="9"/>
            <color indexed="81"/>
            <rFont val="Tahoma"/>
            <family val="2"/>
          </rPr>
          <t xml:space="preserve">
1. </t>
        </r>
        <r>
          <rPr>
            <b/>
            <sz val="9"/>
            <color indexed="81"/>
            <rFont val="Tahoma"/>
            <family val="2"/>
          </rPr>
          <t>Preparación 2019:</t>
        </r>
        <r>
          <rPr>
            <sz val="9"/>
            <color indexed="81"/>
            <rFont val="Tahoma"/>
            <family val="2"/>
          </rPr>
          <t xml:space="preserve"> Diagnóstico de la situación actual.  Investigación de buenas prácticas. Asociación de los procesos a la gestión del riesgo y a las políticas de gobierno. 
</t>
        </r>
        <r>
          <rPr>
            <b/>
            <sz val="9"/>
            <color indexed="81"/>
            <rFont val="Tahoma"/>
            <family val="2"/>
          </rPr>
          <t>2.Diseño 2020</t>
        </r>
        <r>
          <rPr>
            <sz val="9"/>
            <color indexed="81"/>
            <rFont val="Tahoma"/>
            <family val="2"/>
          </rPr>
          <t>:  Propuesta de la estrategia, actualización de procedimientos y directivas con la ruta de implementación (antes, durante y después).</t>
        </r>
        <r>
          <rPr>
            <b/>
            <sz val="9"/>
            <color indexed="81"/>
            <rFont val="Tahoma"/>
            <family val="2"/>
          </rPr>
          <t xml:space="preserve">  
</t>
        </r>
        <r>
          <rPr>
            <sz val="9"/>
            <color indexed="81"/>
            <rFont val="Tahoma"/>
            <family val="2"/>
          </rPr>
          <t xml:space="preserve">
</t>
        </r>
        <r>
          <rPr>
            <b/>
            <sz val="9"/>
            <color indexed="81"/>
            <rFont val="Tahoma"/>
            <family val="2"/>
          </rPr>
          <t>3. Ejecución 2021:</t>
        </r>
        <r>
          <rPr>
            <sz val="9"/>
            <color indexed="81"/>
            <rFont val="Tahoma"/>
            <family val="2"/>
          </rPr>
          <t xml:space="preserve"> Implementación de la estrategia, seguimiento y evaluación. Validación de los requisitos especificados.</t>
        </r>
        <r>
          <rPr>
            <b/>
            <sz val="9"/>
            <color indexed="81"/>
            <rFont val="Tahoma"/>
            <family val="2"/>
          </rPr>
          <t xml:space="preserve">
</t>
        </r>
        <r>
          <rPr>
            <sz val="9"/>
            <color indexed="81"/>
            <rFont val="Tahoma"/>
            <family val="2"/>
          </rPr>
          <t xml:space="preserve">
</t>
        </r>
        <r>
          <rPr>
            <b/>
            <sz val="9"/>
            <color indexed="81"/>
            <rFont val="Tahoma"/>
            <family val="2"/>
          </rPr>
          <t>4. Implementación final 2022</t>
        </r>
        <r>
          <rPr>
            <sz val="9"/>
            <color indexed="81"/>
            <rFont val="Tahoma"/>
            <family val="2"/>
          </rPr>
          <t xml:space="preserve">: Ajustes a la estrategia e  implementación final. </t>
        </r>
      </text>
    </comment>
    <comment ref="I30" authorId="0" shapeId="0">
      <text>
        <r>
          <rPr>
            <b/>
            <sz val="9"/>
            <color indexed="81"/>
            <rFont val="Tahoma"/>
            <family val="2"/>
          </rPr>
          <t>DCC:</t>
        </r>
        <r>
          <rPr>
            <sz val="9"/>
            <color indexed="81"/>
            <rFont val="Tahoma"/>
            <family val="2"/>
          </rPr>
          <t xml:space="preserve">
</t>
        </r>
        <r>
          <rPr>
            <b/>
            <sz val="9"/>
            <color indexed="81"/>
            <rFont val="Tahoma"/>
            <family val="2"/>
          </rPr>
          <t>Servicios:</t>
        </r>
        <r>
          <rPr>
            <sz val="9"/>
            <color indexed="81"/>
            <rFont val="Tahoma"/>
            <family val="2"/>
          </rPr>
          <t xml:space="preserve">
1. Ayuda alimentaria y no alimentaria
2. Alojamientos temporales
3. Encuentros familiares
4. Saneamiento básico
5. Medios de Vida</t>
        </r>
      </text>
    </comment>
    <comment ref="I31" authorId="0" shapeId="0">
      <text>
        <r>
          <rPr>
            <b/>
            <sz val="9"/>
            <color indexed="81"/>
            <rFont val="Tahoma"/>
            <family val="2"/>
          </rPr>
          <t>DCC:
Fases:
1 Preparación</t>
        </r>
        <r>
          <rPr>
            <sz val="9"/>
            <color indexed="81"/>
            <rFont val="Tahoma"/>
            <family val="2"/>
          </rPr>
          <t xml:space="preserve">: Conformación equipo de trabajo. Identificación del objetivo, alcance, población objetivo, recursos, riesgos y requisitos técnicos y reglamentarios. 2019
</t>
        </r>
        <r>
          <rPr>
            <b/>
            <sz val="9"/>
            <color indexed="81"/>
            <rFont val="Tahoma"/>
            <family val="2"/>
          </rPr>
          <t>2. Diseño:</t>
        </r>
        <r>
          <rPr>
            <sz val="9"/>
            <color indexed="81"/>
            <rFont val="Tahoma"/>
            <family val="2"/>
          </rPr>
          <t xml:space="preserve"> investigación de los mecanismos de comunicación y atención en emergencias de la población en condiciones de discapacidad. Elaboración del protocolo y aprobación. 2020
</t>
        </r>
        <r>
          <rPr>
            <b/>
            <sz val="9"/>
            <color indexed="81"/>
            <rFont val="Tahoma"/>
            <family val="2"/>
          </rPr>
          <t>3. Ejecución</t>
        </r>
        <r>
          <rPr>
            <sz val="9"/>
            <color indexed="81"/>
            <rFont val="Tahoma"/>
            <family val="2"/>
          </rPr>
          <t xml:space="preserve">: Capacitación a las personas de las áreas misionales que se encargan de su implementación y ejecución de pruebas del protocolo. 2021
</t>
        </r>
        <r>
          <rPr>
            <b/>
            <sz val="9"/>
            <color indexed="81"/>
            <rFont val="Tahoma"/>
            <family val="2"/>
          </rPr>
          <t xml:space="preserve">
4. Seguimiento y evaluación</t>
        </r>
        <r>
          <rPr>
            <sz val="9"/>
            <color indexed="81"/>
            <rFont val="Tahoma"/>
            <family val="2"/>
          </rPr>
          <t xml:space="preserve">: Verificación y validación de los requisitos especificados. 2021
</t>
        </r>
        <r>
          <rPr>
            <b/>
            <sz val="9"/>
            <color indexed="81"/>
            <rFont val="Tahoma"/>
            <family val="2"/>
          </rPr>
          <t>5. Implementación final</t>
        </r>
        <r>
          <rPr>
            <sz val="9"/>
            <color indexed="81"/>
            <rFont val="Tahoma"/>
            <family val="2"/>
          </rPr>
          <t>: Ajustes del protocolo e implementación final. 2022</t>
        </r>
      </text>
    </comment>
    <comment ref="I35" authorId="0" shapeId="0">
      <text>
        <r>
          <rPr>
            <b/>
            <sz val="9"/>
            <color indexed="81"/>
            <rFont val="Tahoma"/>
            <family val="2"/>
          </rPr>
          <t>DCC: TAREAS DE TIC</t>
        </r>
        <r>
          <rPr>
            <sz val="9"/>
            <color indexed="81"/>
            <rFont val="Tahoma"/>
            <family val="2"/>
          </rPr>
          <t xml:space="preserve">
*  Formular el plan PETI alineado al plan estratégico institucional del cuatrenio 2019-2022.
*Implementar un servidor  directorio activo, para fortalecer la seguridad de la información 
*  Ampliar la ejecución de  los módulos del  sistema ERP a nivel seccional. 
* Realizar mejoras en el portal web con el fin de mantener   la seguridad  de la información  de la página. </t>
        </r>
      </text>
    </comment>
    <comment ref="I37" authorId="0" shapeId="0">
      <text>
        <r>
          <rPr>
            <b/>
            <sz val="9"/>
            <color indexed="81"/>
            <rFont val="Tahoma"/>
            <family val="2"/>
          </rPr>
          <t>DCC:</t>
        </r>
        <r>
          <rPr>
            <sz val="9"/>
            <color indexed="81"/>
            <rFont val="Tahoma"/>
            <family val="2"/>
          </rPr>
          <t xml:space="preserve">
 * Implementar en 29 seccionales/oficinas los servicios de videoconferencia y red troncalizada por el sistema RIC (Red Integrada de Comunicaciones), de acuerdo a recursos asignados.
*  Poner en operación la línea de atención 144 en 29 seccionales  y/o Oficinas de acuerdo con las políticas y protocolos de la Dirección General.
* Optimizar en  29 seccionales el uso de la red VHF, para el cumplimiento misional, teniendo en cuenta los recursos asignados para el  cumplimiento. </t>
        </r>
      </text>
    </comment>
    <comment ref="I38" authorId="0" shapeId="0">
      <text>
        <r>
          <rPr>
            <b/>
            <sz val="9"/>
            <color indexed="81"/>
            <rFont val="Tahoma"/>
            <family val="2"/>
          </rPr>
          <t xml:space="preserve">DCC:FASES
</t>
        </r>
        <r>
          <rPr>
            <sz val="9"/>
            <color indexed="81"/>
            <rFont val="Tahoma"/>
            <family val="2"/>
          </rPr>
          <t xml:space="preserve">
* Analisis  de  viabilidad del  proyecto.
*Presentacion del proyecto ante CITI.
*Inicio  proceso contractual.
*Analisis de lavantamiento.
*Aprobacion del proyecto, de acuerdo al presupuesto asignado.
*Levantamiento de diseño de los modulos propuestos.
*Implementacion  de los modulos
* Desarrollo del proyecto con sus correspondientes submodelos.
*Pruebas y puesta en marcha.
* Capacitacion y entrenamiento.             
</t>
        </r>
      </text>
    </comment>
    <comment ref="G39" authorId="0" shapeId="0">
      <text>
        <r>
          <rPr>
            <b/>
            <sz val="9"/>
            <color indexed="81"/>
            <rFont val="Tahoma"/>
            <family val="2"/>
          </rPr>
          <t>DCC:</t>
        </r>
        <r>
          <rPr>
            <sz val="9"/>
            <color indexed="81"/>
            <rFont val="Tahoma"/>
            <family val="2"/>
          </rPr>
          <t xml:space="preserve">
Esta estrategia reúne las estrategias formuladas en el Formato 9 para esta unidad</t>
        </r>
      </text>
    </comment>
    <comment ref="I39" authorId="0" shapeId="0">
      <text>
        <r>
          <rPr>
            <b/>
            <sz val="9"/>
            <color indexed="81"/>
            <rFont val="Tahoma"/>
            <family val="2"/>
          </rPr>
          <t>DCC:</t>
        </r>
        <r>
          <rPr>
            <sz val="9"/>
            <color indexed="81"/>
            <rFont val="Tahoma"/>
            <family val="2"/>
          </rPr>
          <t xml:space="preserve">
Incluye las políticas de talento humano e integridad</t>
        </r>
      </text>
    </comment>
    <comment ref="I40" authorId="0" shapeId="0">
      <text>
        <r>
          <rPr>
            <b/>
            <sz val="9"/>
            <color indexed="81"/>
            <rFont val="Tahoma"/>
            <family val="2"/>
          </rPr>
          <t>DCC:</t>
        </r>
        <r>
          <rPr>
            <sz val="9"/>
            <color indexed="81"/>
            <rFont val="Tahoma"/>
            <family val="2"/>
          </rPr>
          <t xml:space="preserve">
Incluye planeación institucional, Plan anticorrupción, gestión presupuestal y eficiencia del gasto público.</t>
        </r>
      </text>
    </comment>
    <comment ref="I41" authorId="0" shapeId="0">
      <text>
        <r>
          <rPr>
            <b/>
            <sz val="9"/>
            <color indexed="81"/>
            <rFont val="Tahoma"/>
            <family val="2"/>
          </rPr>
          <t>DCC:</t>
        </r>
        <r>
          <rPr>
            <sz val="9"/>
            <color indexed="81"/>
            <rFont val="Tahoma"/>
            <family val="2"/>
          </rPr>
          <t xml:space="preserve">
Incluye la política seguimiento y gestión del desempeño institucional</t>
        </r>
      </text>
    </comment>
    <comment ref="I42" authorId="0" shapeId="0">
      <text>
        <r>
          <rPr>
            <b/>
            <sz val="9"/>
            <color indexed="81"/>
            <rFont val="Tahoma"/>
            <family val="2"/>
          </rPr>
          <t xml:space="preserve">DCC: Incluye las siguientes políticas: </t>
        </r>
        <r>
          <rPr>
            <sz val="9"/>
            <color indexed="81"/>
            <rFont val="Tahoma"/>
            <family val="2"/>
          </rPr>
          <t xml:space="preserve">
1) Fortalecimiento organizacional y simplificación de procesos
2) Gobierno Digital
3)Participación Ciudadana en la Gestión Pública
4) Racionalización de trámites
5) Servicio al ciudadano 6) Rendición de cuentas   7) Defensa Jurídica</t>
        </r>
      </text>
    </comment>
    <comment ref="I43" authorId="0" shapeId="0">
      <text>
        <r>
          <rPr>
            <b/>
            <sz val="9"/>
            <color indexed="81"/>
            <rFont val="Tahoma"/>
            <family val="2"/>
          </rPr>
          <t>DCC:</t>
        </r>
        <r>
          <rPr>
            <sz val="9"/>
            <color indexed="81"/>
            <rFont val="Tahoma"/>
            <family val="2"/>
          </rPr>
          <t xml:space="preserve">
Incluye las siguientes políticas: 1) Gestión documental.  2) transparencia y acceso a la información.</t>
        </r>
      </text>
    </comment>
    <comment ref="I44" authorId="0" shapeId="0">
      <text>
        <r>
          <rPr>
            <b/>
            <sz val="9"/>
            <color indexed="81"/>
            <rFont val="Tahoma"/>
            <family val="2"/>
          </rPr>
          <t>DCC:</t>
        </r>
        <r>
          <rPr>
            <sz val="9"/>
            <color indexed="81"/>
            <rFont val="Tahoma"/>
            <family val="2"/>
          </rPr>
          <t xml:space="preserve">
Política de gestión del conocimiento y la innovación</t>
        </r>
      </text>
    </comment>
    <comment ref="I45" authorId="0" shapeId="0">
      <text>
        <r>
          <rPr>
            <b/>
            <sz val="9"/>
            <color indexed="81"/>
            <rFont val="Tahoma"/>
            <family val="2"/>
          </rPr>
          <t>DCC:</t>
        </r>
        <r>
          <rPr>
            <sz val="9"/>
            <color indexed="81"/>
            <rFont val="Tahoma"/>
            <family val="2"/>
          </rPr>
          <t xml:space="preserve">
Incluye la política de control interno.
Aquí se incluyen las metas relacionadas con los PM de CGR y de las auditorías de la OCI</t>
        </r>
      </text>
    </comment>
    <comment ref="I47" authorId="0" shapeId="0">
      <text>
        <r>
          <rPr>
            <b/>
            <sz val="9"/>
            <color indexed="81"/>
            <rFont val="Tahoma"/>
            <family val="2"/>
          </rPr>
          <t>DCC:</t>
        </r>
        <r>
          <rPr>
            <sz val="9"/>
            <color indexed="81"/>
            <rFont val="Tahoma"/>
            <family val="2"/>
          </rPr>
          <t xml:space="preserve">
La apropiación de recursos propios 2019 tuvo un incremento del 65,6% frente al 2018.</t>
        </r>
      </text>
    </comment>
    <comment ref="M47" authorId="0" shapeId="0">
      <text>
        <r>
          <rPr>
            <b/>
            <sz val="9"/>
            <color indexed="81"/>
            <rFont val="Tahoma"/>
            <family val="2"/>
          </rPr>
          <t>DCC:</t>
        </r>
        <r>
          <rPr>
            <sz val="9"/>
            <color indexed="81"/>
            <rFont val="Tahoma"/>
            <family val="2"/>
          </rPr>
          <t xml:space="preserve">
Promedio de los últimos 5 años
</t>
        </r>
      </text>
    </comment>
  </commentList>
</comments>
</file>

<file path=xl/sharedStrings.xml><?xml version="1.0" encoding="utf-8"?>
<sst xmlns="http://schemas.openxmlformats.org/spreadsheetml/2006/main" count="1055" uniqueCount="660">
  <si>
    <t>PLANEACION Y ESTRATEGIA</t>
  </si>
  <si>
    <t>FORMATO No.10</t>
  </si>
  <si>
    <t>MATRIZ DE OBJETIVOS ESTRATEGICOS - ESTRATEGIAS - METAS</t>
  </si>
  <si>
    <t>NOMBRE DE LA EMPRESA</t>
  </si>
  <si>
    <t>DEFENSA CIVIL COLOMBIANA</t>
  </si>
  <si>
    <t>JEFE PLANEACION</t>
  </si>
  <si>
    <t>VIVIANA MURCIA</t>
  </si>
  <si>
    <t>FECHA REVISIÓN</t>
  </si>
  <si>
    <t>MEGAS 2015 - 2018</t>
  </si>
  <si>
    <t>MEGAS   2019 - 2022</t>
  </si>
  <si>
    <t>JUSTIFICACION MEGAS PROPUESTAS</t>
  </si>
  <si>
    <t xml:space="preserve">Capacitar al 100% de los voluntarios en curso básico.
</t>
  </si>
  <si>
    <r>
      <t xml:space="preserve">
</t>
    </r>
    <r>
      <rPr>
        <b/>
        <sz val="11"/>
        <rFont val="Calibri"/>
        <family val="2"/>
      </rPr>
      <t>Implementar el plan familiar de emergencias en 33.500 hogares focalizados con base en los riesgos de alto impacto</t>
    </r>
  </si>
  <si>
    <r>
      <t>Con esta MEGA se implementará un programa estratégico mediante el cual se involucra al núcleo familiar en el proceso de reducción del riesgo atendiendo las prioridades del marco internacional de SENDAI (Japón)</t>
    </r>
    <r>
      <rPr>
        <sz val="11"/>
        <color indexed="17"/>
        <rFont val="Calibri"/>
        <family val="2"/>
      </rPr>
      <t xml:space="preserve"> </t>
    </r>
    <r>
      <rPr>
        <sz val="10"/>
        <rFont val="Arial"/>
        <family val="2"/>
      </rPr>
      <t xml:space="preserve">que establece en sus prioridades mejorar la preparación frente a desastres para una respuesta eficaz. </t>
    </r>
  </si>
  <si>
    <t xml:space="preserve">Atender la necesidad de capacitación especializada de la entidad en un 80%
</t>
  </si>
  <si>
    <t>Crear 11 grupos de rescate urbano (USAR) liviano de acuerdo con  la Directiva de Grupos de Rescate a nivel nacional.</t>
  </si>
  <si>
    <t>Para mejorar la respuesta frente a las emergencias, se continúa con la implementación de los grupos especializados de rescate, en este cado USAR livianos que se pretenden acreditar con la UNGRD en la metodología internacional INSARAG</t>
  </si>
  <si>
    <t>METAS POR AÑO</t>
  </si>
  <si>
    <t>PRESUPUESTO POR AÑO 
(MILLONES DE PESOS)</t>
  </si>
  <si>
    <t>PERSPECTIVA</t>
  </si>
  <si>
    <t>No</t>
  </si>
  <si>
    <t>OBJETIVOS ESTRATEGICOS 2019 - 2022</t>
  </si>
  <si>
    <t>JUSTIFICACION</t>
  </si>
  <si>
    <t>ESTRATEGIA</t>
  </si>
  <si>
    <t>META</t>
  </si>
  <si>
    <t>INDICADORES ASOCIADO A LA META</t>
  </si>
  <si>
    <t>LINEA BASE</t>
  </si>
  <si>
    <t>TOTAL</t>
  </si>
  <si>
    <t>PRESUPUESTO TOTAL</t>
  </si>
  <si>
    <t>CLIENTE</t>
  </si>
  <si>
    <t>1. Desarrollar capacidades para apoyar los procesos de conocimiento y reducción del riesgo de desastres.</t>
  </si>
  <si>
    <t>El Marco de Sendai para la Reducción del Riesgo de Desastres 2015-2030, establece entre sus prioridades "Invertir en la reducción del riesgo de desastres para la resiliencia", siendo este un referente internacional para la política de Gestión del Riesgo d</t>
  </si>
  <si>
    <t>UN1 (F7, F8, A3, A4)</t>
  </si>
  <si>
    <t>Implementar planes integrales de sensibilización, comunicación, divulgación y monitoreo de los riesgos a los que está expuesta la comunidad.</t>
  </si>
  <si>
    <t>Implementar el plan familiar de emergencias en 33.500 hogares focalizados con base en los riesgos de alto impacto</t>
  </si>
  <si>
    <t>Implementar un programa anual de monitoreo y sensibilización frente a 80 escenarios de riesgos de alto impacto mediante los observadores comunitarios.</t>
  </si>
  <si>
    <t xml:space="preserve">2. Obtener y/o mantener estándares de calidad en los programas de capacitación y entrenamiento de la entidad.
</t>
  </si>
  <si>
    <t xml:space="preserve">Durante el cuatrienio anterior se avanzó en el proceso de capacitación con la adquisición de  conocimientos e infraestructura, sin embargo se pretende impulsarlo hasta llegar a posicionarlo a nivel nacional con el fin de emplear al máximo las capacidades </t>
  </si>
  <si>
    <t xml:space="preserve">UN4
(F1, O6, O8)
</t>
  </si>
  <si>
    <t>Mejorar la cobertura y calidad de la capacitación en Gestión del Riesgo, Gestión Ambiental y Acción Social</t>
  </si>
  <si>
    <t>Ampliar en 100% la capacitación de los voluntarios en el curso básico</t>
  </si>
  <si>
    <t>Obtener y mantener 3 certificaciones de los programas académicos</t>
  </si>
  <si>
    <t>PROCESOS INTERNOS</t>
  </si>
  <si>
    <t>Fortalecer la oferta de servicios de capacitación en Gestión del Riesgo, Acción Social y Gestión Ambiental</t>
  </si>
  <si>
    <r>
      <t>Diseñar e implementar los</t>
    </r>
    <r>
      <rPr>
        <sz val="11"/>
        <color indexed="17"/>
        <rFont val="Calibri"/>
        <family val="2"/>
      </rPr>
      <t xml:space="preserve"> </t>
    </r>
    <r>
      <rPr>
        <sz val="11"/>
        <rFont val="Calibri"/>
        <family val="2"/>
      </rPr>
      <t>programas académicos para la Escuela de Barrancabermeja debidamente autorizados por la autoridad educativa.</t>
    </r>
  </si>
  <si>
    <t>Diseñar y obtener la autorización para la implementación de un proyecto educativo institucional en la línea de APH (Atención pre-hospitalaria).</t>
  </si>
  <si>
    <t>Actualizar los programas académicos de gestión ambiental, acción social y capacitación a la comunidad.</t>
  </si>
  <si>
    <r>
      <t xml:space="preserve">Presentar para aprobación los perfiles de los egresados de los </t>
    </r>
    <r>
      <rPr>
        <sz val="11"/>
        <rFont val="Calibri"/>
        <family val="2"/>
      </rPr>
      <t>PTLXC (Programas Técnico Laborales por Competencias) en el mercado laboral.</t>
    </r>
  </si>
  <si>
    <t>3.Mejorar la oportunidad y calidad del manejo de emergencias y desastres a través del fortalecimiento de capacidades.</t>
  </si>
  <si>
    <t>El diagnóstico mostró que el manejo de emergencias es un proceso en el que han incursionado muchos integrantes del SNGRD y presenta una alta demanda anual dada la dinámica del país,  lo cual requiere que la entidad realice una reingeniería para dar una re</t>
  </si>
  <si>
    <t>UN 3
 (F3, F4, A2)</t>
  </si>
  <si>
    <t>Fortalecer la actuación de la entidad en el proceso de manejo de emergencias y desastres</t>
  </si>
  <si>
    <t>Formular y gestionar el estudio de reestructuración considerando las modificaciones en los procesos misionales</t>
  </si>
  <si>
    <r>
      <t xml:space="preserve">Diseñar e implementar la estrategia de respuesta de la entidad con base  en cinco (5) servicios  para la atención de las emergencias y desastres. </t>
    </r>
    <r>
      <rPr>
        <sz val="11"/>
        <color indexed="17"/>
        <rFont val="Calibri"/>
        <family val="2"/>
      </rPr>
      <t/>
    </r>
  </si>
  <si>
    <r>
      <t xml:space="preserve">Ejecutar el proyecto </t>
    </r>
    <r>
      <rPr>
        <sz val="11"/>
        <color indexed="17"/>
        <rFont val="Calibri"/>
        <family val="2"/>
      </rPr>
      <t xml:space="preserve"> </t>
    </r>
    <r>
      <rPr>
        <sz val="11"/>
        <rFont val="Calibri"/>
        <family val="2"/>
      </rPr>
      <t>para el fortalecimiento de capacidades por $27.930 millones</t>
    </r>
  </si>
  <si>
    <t>APRENDIZAJE Y CRECIMIENTO</t>
  </si>
  <si>
    <t xml:space="preserve">
UN3
 (D2, D3, O3)</t>
  </si>
  <si>
    <t>Afianzar  la labor del voluntariado para prolongar su permanencia en la entidad</t>
  </si>
  <si>
    <t>Implementar el programa de civilitos en 200 colegios definidos mediante el estudio de riesgos a nivel nacional.</t>
  </si>
  <si>
    <t>No. de colegios con el programa de civilitos implementado / No. de colegios planeados</t>
  </si>
  <si>
    <t>Conformar 5 grupos de  atención psicosocial a los voluntarios operativos en situaciones de emergencias o desastres.</t>
  </si>
  <si>
    <t xml:space="preserve">Diseñar y desarrollar un programa de fortalecimiento vocacional para los voluntarios de la entidad. </t>
  </si>
  <si>
    <t>Recuperar la memoria histórica de la entidad en materia de emergencias a través del voluntariado.</t>
  </si>
  <si>
    <t>4. Fortalecer la gestión ambiental y la acción social dentro del proceso de gestión del riesgo de desastres.</t>
  </si>
  <si>
    <t xml:space="preserve">El diagnóstico mostró que no se están aprovechando las oportunidades y que no se cuenta con un marco legal vigente que respalde este proceso en forma taxativa.  Igualmente en un escenario de postacuerdo se observó la necesidad de continuar con el proceso </t>
  </si>
  <si>
    <t>UN 2
 (F10, O2)</t>
  </si>
  <si>
    <t>Articular la gestión ambiental y la acción social al proceso de reducción y manejo de desastres de la entidad.</t>
  </si>
  <si>
    <t>Diseñar e implementar una estrategia de acción social y gestión ambiental en el marco de la gestión del riesgo de emergencias y desastres.</t>
  </si>
  <si>
    <t>Estructurar  e implementar cinco (5) servicios de respuesta en la asistencia humanitaria de emergencias.</t>
  </si>
  <si>
    <t>Implementar un protocolo de comunicación y atención en emergencias para la población en condición de discapacidad.</t>
  </si>
  <si>
    <t>Gestionar dos alianzas estratégicas para el desarrollo de proyectos de medios de vida.</t>
  </si>
  <si>
    <t>UN 2 
(F6,A1)</t>
  </si>
  <si>
    <t xml:space="preserve">Involucrar las instancias ambientales y la ciudadanía para el desarrollo de las políticas ambientales </t>
  </si>
  <si>
    <t>Desarrollar una campaña anual de prevención y protección ambiental con participación del gobierno - empresa y sociedad.</t>
  </si>
  <si>
    <t>5. Implementar un programa de mejora continua de la gestión y desempeño institucional.</t>
  </si>
  <si>
    <t xml:space="preserve">La última medición del MIPG fue del 76,5% lo cual reta a la entidad a mejorar en el cumplimiento de las 16 políticas que componen el modelo actualizado mediante el Decreto 1499 de 2017. </t>
  </si>
  <si>
    <t>UN3
D7,A2</t>
  </si>
  <si>
    <t>Optimizar la plataforma de tecnologías de la Información</t>
  </si>
  <si>
    <t>Fortalecer la plataforma tecnológica  y los sistemas de información</t>
  </si>
  <si>
    <t>Implementar el módulo financiero y analítico del sistema ERP  en la Dirección General.</t>
  </si>
  <si>
    <t xml:space="preserve"> Modernizar la plataforma tecnológica de comunicaciones para apoyar al cumplimiento de la Misión Institucional.</t>
  </si>
  <si>
    <t xml:space="preserve">Ampliar el sistema de  comunicaciones a nivel nacional con el fin de apoyar el objetivo misional </t>
  </si>
  <si>
    <t>Formular el proyecto para implementar un  Sistema de mando y control para apoyo  a los procesos misionales de la entidad.</t>
  </si>
  <si>
    <t>Mejorar el índice de desempeño institucional a través del Modelo Integrado de Planeación y Gestión (MIPG).</t>
  </si>
  <si>
    <t>Incrementar 7% la dimensión del talento humano.</t>
  </si>
  <si>
    <t>Incrementar 7% la dimensión del  direccionamiento estratégico y planeación.</t>
  </si>
  <si>
    <t>Incrementar en 8% la dimensión de la  evaluación de resultados.</t>
  </si>
  <si>
    <t>Incrementar en 7% la dimensión de  Gestión con valores.</t>
  </si>
  <si>
    <t>Incrementar en 5% la dimensión de Información y comunicación.</t>
  </si>
  <si>
    <t>Incrementar en 5% la dimensión de Gestión del Conocimiento y la innovación.</t>
  </si>
  <si>
    <t>Incrementar en 9% la dimensión de Control Interno.</t>
  </si>
  <si>
    <t xml:space="preserve">Desarrollar el plan estratégico de comunicaciones (PECO) </t>
  </si>
  <si>
    <t>ADMINISTRATIVO Y FINANCIERO</t>
  </si>
  <si>
    <t>UN 5
(D8,O3)</t>
  </si>
  <si>
    <t>Gestionar los recursos necesarios para  el desarrollo misional de la entidad.</t>
  </si>
  <si>
    <t>Obtener ingresos &gt;= al 80% de la apropiación anual de recursos propios proyectada por el MHCP</t>
  </si>
  <si>
    <t>Lograr la financiación de tres proyectos durante el cuatrienio</t>
  </si>
  <si>
    <t>Optimizar la gestión de los activos de la entidad</t>
  </si>
  <si>
    <t>Verificar y ajustar el inventario total de 16 seccionales con alto riesgo por el volúmen de bienes fiscales a su cargo</t>
  </si>
  <si>
    <t>Definir la situación legal de los bienes inmuebles de que encuentran pendientes por legalizar</t>
  </si>
  <si>
    <t>No. de bienes legalizados /No. de bienes pendientes por legalizar</t>
  </si>
  <si>
    <t xml:space="preserve"> FORMULACIÓN DEL PLAN DE ACCIÓN</t>
  </si>
  <si>
    <t>PLANEACIÓN ESTRATÉGICA</t>
  </si>
  <si>
    <t>PES-FT-001</t>
  </si>
  <si>
    <t>Versión</t>
  </si>
  <si>
    <t>Página No.</t>
  </si>
  <si>
    <t>República de Colombia</t>
  </si>
  <si>
    <t>1 de 1</t>
  </si>
  <si>
    <t xml:space="preserve">DEPENDENCIA : </t>
  </si>
  <si>
    <t xml:space="preserve">FECHA DE FORMULACIÓN :  </t>
  </si>
  <si>
    <t>OBJETIVO ESTRATÉGICO 1</t>
  </si>
  <si>
    <t>METAS</t>
  </si>
  <si>
    <t>RESPONSABLE</t>
  </si>
  <si>
    <t>ACTIVIDADES</t>
  </si>
  <si>
    <t>Ponderación de cada actividad</t>
  </si>
  <si>
    <t>PLAZO DE CADA ACTIVIDAD</t>
  </si>
  <si>
    <t>RECURSOS $
NECESARIOS
 (millones de pesos)</t>
  </si>
  <si>
    <t>INDICADOR DE CUMPLIMIENTO</t>
  </si>
  <si>
    <t>DE CADA META</t>
  </si>
  <si>
    <t>PROGRAMADAS POR CADA META</t>
  </si>
  <si>
    <t>DE CADA ACTIVIDAD</t>
  </si>
  <si>
    <t>PARA EJECUTAR LA META</t>
  </si>
  <si>
    <t xml:space="preserve">• Debe ser medible y necesariamente tener asociado un producto. </t>
  </si>
  <si>
    <t xml:space="preserve">
Las actividades de una meta son pasos secuenciales que se desarrollan hasta cumplir la meta propuesta, deben ser observables mediante documentos tangibles.</t>
  </si>
  <si>
    <t>Cada actividad debe tener un responsable; puede ser el mismo responsable de la meta o una de las personas del equipo de trabajo que desarrollarán las actividades propuestas.</t>
  </si>
  <si>
    <t>Es la cuantificación de los recursos que se invertirán para alcanzar la meta.
Se describe con que recursos se desarrollará la meta cuantificando en $ la mano de obra y los bienes o servicios requeridos para el logro de la meta</t>
  </si>
  <si>
    <t>El indicador para todas las metas medirá el cumplimiento de la meta</t>
  </si>
  <si>
    <t>Subdirector Operativo</t>
  </si>
  <si>
    <t>Realizar seguimiento  a la implementación del programa presencial Plan Familiar de Emergencias a las familias correspondientes al trimestre.</t>
  </si>
  <si>
    <t>X</t>
  </si>
  <si>
    <t>Ricardo Coronado</t>
  </si>
  <si>
    <t>Consolidar la información de las seccionales respecto a los escenarios de riesgos a ser monitoreados</t>
  </si>
  <si>
    <t xml:space="preserve">Realizar videoconferencia para socializar la implementación del programa </t>
  </si>
  <si>
    <t>Controlar la implementación del programa por parte de las seccionales y registro respectivo del SIM</t>
  </si>
  <si>
    <t>OBJETIVO ESTRATÉGICO 2</t>
  </si>
  <si>
    <t>2. Obtener y/o mantener  estándares de calidad en los programas de capacitación y entrenamiento de la entidad.</t>
  </si>
  <si>
    <t>Subdirector de Capacitación y Entrenamiento</t>
  </si>
  <si>
    <t>Cr (r) Martín Nieto Melo</t>
  </si>
  <si>
    <t>No. Voluntarios capacitados /No. de voluntarios propuestos
% de cumplimiento de cada actividad / % propuesto</t>
  </si>
  <si>
    <t>Mantener las certificaciones de los institutos educativos y programas de la entidad.</t>
  </si>
  <si>
    <t>No. de certificaciones obtenidas y/o mantenidas/3</t>
  </si>
  <si>
    <t>Gestionar la autorización para crear un PTLXC en APH con énfasis en desastres.</t>
  </si>
  <si>
    <t>PEI del programa APH aprobado</t>
  </si>
  <si>
    <t>Gestionar NCL y ocupaciones ante la mesa sectorial de GRD.</t>
  </si>
  <si>
    <t>No. de mesas sectoriales programadas  / No. De participación en mesas sectoriales</t>
  </si>
  <si>
    <t>Mantener y gestionar convenios y contratos de servicios de capacitación con entidades públicas, privadas o comunidad para aumentar los ingresos de recursos propios o transferencia de conocimientos</t>
  </si>
  <si>
    <t>No. de convenios ejecutados / No. De convenios programados</t>
  </si>
  <si>
    <t>OBJETIVO ESTRATÉGICO 3</t>
  </si>
  <si>
    <t>Formular el estudio de reestructuración considerando las modificaciones en los procesos misionales</t>
  </si>
  <si>
    <t>Realizar una reunión bimensual del Comité de Rediseño</t>
  </si>
  <si>
    <t>Subdirector Operativo con el Comité de Rediseño Institucional</t>
  </si>
  <si>
    <t>Estudio formulado</t>
  </si>
  <si>
    <t>Culminar el estudio del rediseño con base en la guía del DAFP.</t>
  </si>
  <si>
    <t>Estrategia diseñada</t>
  </si>
  <si>
    <t>Establecer necesidades y prioridades para inversión de recursos.</t>
  </si>
  <si>
    <t xml:space="preserve">Presupuesto ejecutado / presupuesto total del proyecto </t>
  </si>
  <si>
    <t>Elaborar las fichas técnicas para adquisición de los bienes o servicios.</t>
  </si>
  <si>
    <t xml:space="preserve">Diseñar la metodología para la implementación del programa de civilitos de manera virtual. </t>
  </si>
  <si>
    <t>Socializar la metodología y las herramientas para la implementación del programa.</t>
  </si>
  <si>
    <t>Realizar seguimiento a la implementación del programa en los colegios</t>
  </si>
  <si>
    <t>Elaborar el informe final</t>
  </si>
  <si>
    <t>Conformar dos (2) grupos de  atención psicosocial en situaciones de emergencias o desastres.</t>
  </si>
  <si>
    <t>No. de grupos conformados/2</t>
  </si>
  <si>
    <t xml:space="preserve">Consolidar la información sobre los candidatos con el perfil, para ser parte del grupo psicosocial. </t>
  </si>
  <si>
    <t>Aplicar las pruebas psicotécnicas y realizar entrevista.</t>
  </si>
  <si>
    <t>Realizar simulacro de activación de los dos grupos de atención psicosocial.</t>
  </si>
  <si>
    <t>Implementar el modulo de Actividades Misionales y Aplicativo de Lideres en las Direcciones Seccionales y Oficinas DCC</t>
  </si>
  <si>
    <t>Desarrollar la fase de ejecución del proyecto para recuperar la memoria histórica de la entidad en materia de emergencias a través del voluntariado.</t>
  </si>
  <si>
    <t>No. de Seccionales que aplicaron los Instrumentos aplicados / No. de Seccionales seleccionadas</t>
  </si>
  <si>
    <t>OBJETIVO ESTRATÉGICO 4</t>
  </si>
  <si>
    <t>Desarrollar la fase de implementación de una estrategia de acción social y gestión ambiental en el marco de la gestión del riesgo de emergencias y desastres.</t>
  </si>
  <si>
    <t>Jefe Grupo de Prevención y Acción Integral</t>
  </si>
  <si>
    <t>Andrea Olaya</t>
  </si>
  <si>
    <t>Desarrollar el procedimiento operativo (Protocolo)  de comunicación y atención de emergencias para la población en condición de discapacidad.</t>
  </si>
  <si>
    <t>Gestionar una alianza estratégica para el desarrollo de proyectos de medios de vida.</t>
  </si>
  <si>
    <t>Alianza concertada</t>
  </si>
  <si>
    <t>Controlar la ejecución de las actividades y recolección de la evidencia.</t>
  </si>
  <si>
    <t xml:space="preserve">Consolidar un informe  de los resultados obtenidos a partir del programa de medios de vida. </t>
  </si>
  <si>
    <t>Campaña desarrollada</t>
  </si>
  <si>
    <t>Planificar la ejecución de la campaña al interior de la entidad.</t>
  </si>
  <si>
    <t>Consolidar un informe semestral de las campañas ejecutadas y publicarlo en la página web.</t>
  </si>
  <si>
    <t>Diseñar e implementar una campaña para proteger los ecosistemas del país</t>
  </si>
  <si>
    <t>Estructurar la campaña denominada "Bosque naranja", basada en la restauración y conservación de ecosistemas.</t>
  </si>
  <si>
    <t>No. de ecosistemas protegidas / No. de ecosistemas identificados en el diagnóstico inicial</t>
  </si>
  <si>
    <t>Hacer seguimiento del desarrollo de la campaña "Bosque naranja" en los ecosistemas y áreas identificadas.</t>
  </si>
  <si>
    <t>Difundir la campaña "Bosque Naranja", a nivel nacional, a través de medios masivos de comunicación.</t>
  </si>
  <si>
    <t>Consolidar un informe  del desarrollo de la  campaña "Bosque Naranja" y publicarlo en la página web.</t>
  </si>
  <si>
    <t>OBJETIVO ESTRATÉGICO 5</t>
  </si>
  <si>
    <t>Fortalecer la plataforma tecnológica  y los sistemas de información
PETI</t>
  </si>
  <si>
    <t>Jefe Oficina Asesora de las TIC</t>
  </si>
  <si>
    <t>Actualizar el Firewall con su respectivo licenciamiento.</t>
  </si>
  <si>
    <t>Laura Beltrán Carranza</t>
  </si>
  <si>
    <t>No. de tareas ejecutadas / No. de tareas propuestas</t>
  </si>
  <si>
    <t>Víctor Riaño Aranguren</t>
  </si>
  <si>
    <t>Implementar el plan de trabajo para fortalecer el uso y apropiación del ERP  
PETI</t>
  </si>
  <si>
    <t>Ampliar el sistema de  comunicaciones a nivel nacional con el fin de apoyar el objetivo misional 
PETI</t>
  </si>
  <si>
    <t>Pablo Paz Burbano</t>
  </si>
  <si>
    <t>Renovar el licenciamiento del uso del espectro radioeléctrico y la sábana de frecuencias asignadas a la Entidad</t>
  </si>
  <si>
    <t>Realizar la migración de frecuencias que determine el Ministerio de las TIC a nivel nacional.</t>
  </si>
  <si>
    <t>Álvaro Rosero</t>
  </si>
  <si>
    <t>Incrementar 2% la dimensión del talento humano.
(Política de Talento Humano e Integridad)</t>
  </si>
  <si>
    <t>Jefe Grupo de Gestión del Talento Humano</t>
  </si>
  <si>
    <t>Realizar 3 actividades estratégicas para dar continuidad a implementación del código de integridad</t>
  </si>
  <si>
    <t>Incrementar 2% la dimensión del talento humano.
Plan Anual de Vacantes</t>
  </si>
  <si>
    <t>Incrementar 2% la dimensión del talento humano.
Plan Institucional de Capacitación</t>
  </si>
  <si>
    <t>Incrementar 2% la dimensión del talento humano.
Aumentar  la implementación de los estándares mínimos del SGSST en un 8%</t>
  </si>
  <si>
    <t>Estructurar, diseñar y socializar los planes de trabajo especifico a las seccionales, oficinas de departamento y escuelas de capacitación con el fin de llevar acabo su ejecución e implementación.</t>
  </si>
  <si>
    <t xml:space="preserve">
Incrementar 2% la dimensión del talento humano.
Ejecutar el 100% del Programa Anual de Bienestar Social y Plan de Incentivos</t>
  </si>
  <si>
    <t>Jefe Oficina Asesora de Planeación</t>
  </si>
  <si>
    <t>Viviana Murcia</t>
  </si>
  <si>
    <t>Incrementar en 2% la dimensión de la  evaluación de resultados.</t>
  </si>
  <si>
    <t xml:space="preserve">Jefe Oficina Asesora de Planeación
</t>
  </si>
  <si>
    <t xml:space="preserve">Jefe Oficina Asesora de las TIC
</t>
  </si>
  <si>
    <t>Jefe Oficina Asesora Jurídica</t>
  </si>
  <si>
    <t>Adriana Molina</t>
  </si>
  <si>
    <t>Jefe Grupo de Orientación Ciudadana y Gestión Documental</t>
  </si>
  <si>
    <t>Incrementar en 2% la dimensión de Gestión del Conocimiento y la innovación.</t>
  </si>
  <si>
    <t xml:space="preserve">Jefe Oficina de Control Interno
</t>
  </si>
  <si>
    <t xml:space="preserve">Edilberto Reyes Bohórquez </t>
  </si>
  <si>
    <t>Desarrollar una campaña de relacionamiento con medios de comunicación internacionales, nacionales, regionales y locales y oficinas de COMES de organismos afines con la misión de la Entidad.</t>
  </si>
  <si>
    <t>Grupo de Apoyo Dirección General</t>
  </si>
  <si>
    <t>Actividades de la campaña de relacionamiento con medios realizadas/ Actividades programadas</t>
  </si>
  <si>
    <t xml:space="preserve">Ejecutar una estrategia para difundir de manera oportuna las actividades misionales de la entidad </t>
  </si>
  <si>
    <t>Actividades de la estrategia ejecutadas/ Actividades programadas</t>
  </si>
  <si>
    <t>Gestionar medios de comunicación para la difusión de la información pública y el  fortalecimiento de la cultura institucional.</t>
  </si>
  <si>
    <t>Medios de Comunicación gestionados/ Medios propuestos</t>
  </si>
  <si>
    <t>Lograr ingresos &gt;= al 80% del aforo anual</t>
  </si>
  <si>
    <t>Subdirector Administrativo y Financiero</t>
  </si>
  <si>
    <t>Cantidad de ingresos recibidos / Valor total de los ingresos apropiados</t>
  </si>
  <si>
    <t>Verificar y ajustar el inventario total de 5 seccionales con alto riesgo por el volumen de bienes fiscales a su cargo</t>
  </si>
  <si>
    <t>Enviar para verificación los listados de inventario, con el memorando de instrucciones</t>
  </si>
  <si>
    <t>Generar los informes de verificación de inventarios.</t>
  </si>
  <si>
    <t>Ajustar en el módulo de inventarios las novedades reportadas y soportadas según la verificación física detallada</t>
  </si>
  <si>
    <t>Jefe Grupo Administración de Servicios</t>
  </si>
  <si>
    <t>No. vehículos tramitados / 139</t>
  </si>
  <si>
    <t>Alfredo Molina</t>
  </si>
  <si>
    <t>Enero 12 de 2022</t>
  </si>
  <si>
    <t xml:space="preserve">FECHA DE EVALUACIÓN:  </t>
  </si>
  <si>
    <t>PRODUCTO DE CADA ACTIVIDAD</t>
  </si>
  <si>
    <t>Ponderación de cada actividad
%</t>
  </si>
  <si>
    <t>AVANCE DE LAS ACTIVIDADES</t>
  </si>
  <si>
    <t>AVANCE PONDERADO</t>
  </si>
  <si>
    <t xml:space="preserve">PONDERACIÓN </t>
  </si>
  <si>
    <t>CUMPLIMIENTO</t>
  </si>
  <si>
    <t>FECHA INICIAL</t>
  </si>
  <si>
    <t>FECHA FINAL</t>
  </si>
  <si>
    <t>%</t>
  </si>
  <si>
    <t>ACTIVIDAD</t>
  </si>
  <si>
    <t>DE LAS METAS</t>
  </si>
  <si>
    <t>Registre el cargo del Líder del proceso, debe ser un solo responsable.</t>
  </si>
  <si>
    <t>Registre el Producto resultante de la actividad</t>
  </si>
  <si>
    <t>Registre la fecha de inicio de la actividad</t>
  </si>
  <si>
    <t>Registre la fecha final de la actividad</t>
  </si>
  <si>
    <t>Corresponde al peso porcentual de cada actividad dentro de la meta.  En total debe sumar 100% por cada Meta</t>
  </si>
  <si>
    <t>Implementar el plan familiar de emergencias en 9.119 hogares ubicados en zonas de alto riesgo en cada una de las seccionales del país</t>
  </si>
  <si>
    <t>German Torres</t>
  </si>
  <si>
    <t>4 Informes trimestrales</t>
  </si>
  <si>
    <t>No. de hogares con plan familiar de emergencias / 9119</t>
  </si>
  <si>
    <t>Realizar una videoconferencia de inducción a los responsables de la implementación del los Planes Familiares de Emergencia</t>
  </si>
  <si>
    <t>1 Videoconferencia realizada</t>
  </si>
  <si>
    <t>Socializar la cartilla guía para la implementación de los Planes Familiares de Emergencia.</t>
  </si>
  <si>
    <t>Cartilla socializada</t>
  </si>
  <si>
    <t>30/02/2022</t>
  </si>
  <si>
    <t>Desarrollar la graduación  y entrega de kits a las familias con Plan  Familiar de Emergencias.</t>
  </si>
  <si>
    <t>Seccionales</t>
  </si>
  <si>
    <t>Informe Familias Graduadas</t>
  </si>
  <si>
    <t>Consolidar la información anual del Plan Familiar de Emergencias</t>
  </si>
  <si>
    <t>Informe Final del Plan Familiar</t>
  </si>
  <si>
    <t>Implementar un programa anual de monitoreo frente a 120 escenarios de riesgos de alto impacto mediante los observadores comunitarios.</t>
  </si>
  <si>
    <t>Reporte por cada seccional</t>
  </si>
  <si>
    <t xml:space="preserve">Escenarios de riesgos monitoreados por la DCC/ 120 escenarios de riesgos identificados. </t>
  </si>
  <si>
    <t>Elaborar informe final sobre la implementación del programa</t>
  </si>
  <si>
    <t>Informe Final sobre monitores de riesgos</t>
  </si>
  <si>
    <t>AVANCE</t>
  </si>
  <si>
    <t>Lograr la cobertura de personal capacitado propuesto para el año 2022 en el nivel de ETDH y educación informal.</t>
  </si>
  <si>
    <t>Capacitar en primeros auxilios del 10 % de los voluntarios operativos activos en el SIM a fecha 01-ENE-22. (40.400).</t>
  </si>
  <si>
    <t>404 voluntarios capacitados en primeros auxilios</t>
  </si>
  <si>
    <t>Costos de operación de las 3 escuelas</t>
  </si>
  <si>
    <t>Capacitar en cursos de nivel básico 9.000 estudiantes. Primer trimestre 15 % Segundo trimestre 25%, Tercer trimestre 30% Cuarto trimestre 30 %.</t>
  </si>
  <si>
    <t>900 estudiantes capacitados en cursos del nivel básico</t>
  </si>
  <si>
    <t>Capacitar en nivel intermedio 1.800 estudiantes. Primer trimestre 15 % Segundo trimestre 25%. Tercer trimestre 30% Cuarto trimestre 30 %.</t>
  </si>
  <si>
    <t>1800 estudiantes capacitados en el nivel intermedio</t>
  </si>
  <si>
    <t>Capacitar en nivel especialista 1.800 estudiantes. Primer trimestre 15 %. Segundo trimestre 25%. Tercer trimestre 30%. Cuarto trimestre 30 %.</t>
  </si>
  <si>
    <t>1800 estudiantes capacitados en el nivel especialista</t>
  </si>
  <si>
    <t>Estructurar y/o implementar cursos o capacitaciones especiales para funcionarios y voluntarios en apoyo a líneas de inducción y/o fortalecimiento institucional.</t>
  </si>
  <si>
    <t>Un curso o capacitación para funcionarios y voluntarios en apoyo a inducción y/o fortalecimiento institucional implementado</t>
  </si>
  <si>
    <t xml:space="preserve">Aumentar en mínimo un 8% el personal graduado a nivel ETDH frente al 2021. </t>
  </si>
  <si>
    <t>157graduados en los programas ETDH</t>
  </si>
  <si>
    <t xml:space="preserve">Revisar los PEI y/o manual de convivencia de los programas técnico laboral por competencias para el año 2022.  </t>
  </si>
  <si>
    <t xml:space="preserve">Directores Escuela Mariquita y Funza </t>
  </si>
  <si>
    <t>PEI y/o manual de convivencia revisado</t>
  </si>
  <si>
    <t>Contrato de ICONTEC mas contrato asesora</t>
  </si>
  <si>
    <t>Implementar el plan de mejoramiento y adelantar una auditoría interna de seguimiento de la certificación ISO 9001 y/o calidad académica.</t>
  </si>
  <si>
    <t>Plan de mejoramiento cumplido</t>
  </si>
  <si>
    <t>Implementar el plan de mejoramiento y presentar la auditoría de certificación de calidad NTC 5555 y 5581.</t>
  </si>
  <si>
    <t>CR (r) Martin Nieto y Directores Escuelas</t>
  </si>
  <si>
    <t>Estructurar propuesta del  nivel y programa de educación para la  APH en la entidad a largo plazo, de acuerdo a concepto del sector salud y/o educación.</t>
  </si>
  <si>
    <t>Propuesta estructurada</t>
  </si>
  <si>
    <t xml:space="preserve">Contrato asesora </t>
  </si>
  <si>
    <t>Gestionar la revisión de la propuesta de ocupación de "Auxiliares de gestión del riesgo de desastres" ante la mesa sectorial u organismos relacionados con el tema.</t>
  </si>
  <si>
    <t xml:space="preserve">Propuesta de ocupación de "Auxiliares de gestión del riesgo de desastres" </t>
  </si>
  <si>
    <t>Recursos para asistir a los consejos y mesas técnicas de las NCL.</t>
  </si>
  <si>
    <t xml:space="preserve">Revisar y/o actualizar los programas académicos relacionados con temas de gestión ambiental, acción social y preparación a la comunidad. </t>
  </si>
  <si>
    <t>Directores Escuelas Funza, Mariquita y Barrancabermeja</t>
  </si>
  <si>
    <t>Programas académicos  revisados y/o actualizados</t>
  </si>
  <si>
    <t>Participar en las mesas sectoriales de GRD y servicios ambientales programadas por el consejo, promoviendo normas de competencia para facilitar la articulación de los egresados en el mercado laboral.</t>
  </si>
  <si>
    <t>Participación en todas las mesas sectoriales convocadas</t>
  </si>
  <si>
    <t>Gestionar la continuidad del contrato en la línea de Educación en el riesgo de minas.</t>
  </si>
  <si>
    <t>Contrato en ERM</t>
  </si>
  <si>
    <t>Recursos para realizar las capacitaciones o reuniones con entidades en los lugares que ellos definan y estrategia de comunicación para promover los programas de educación institucionales.</t>
  </si>
  <si>
    <t>Mantener, gestionar y/o adelantar un (1) convenio o contrato con instituciones de educación superior, ETDH, educación informal o entes territoriales, por cda una de las Escuelas de Capacitación</t>
  </si>
  <si>
    <t xml:space="preserve"> tres (03) convenios o contratos </t>
  </si>
  <si>
    <t>Gestionar y/o mantener el programa de SCI OFDA en la entidad con USAID-BHA, adelantando capacitaciones  o programas que esa entidad autorice.</t>
  </si>
  <si>
    <t>Programa de SCI OFDA ejecutado</t>
  </si>
  <si>
    <t xml:space="preserve">Gestionar y/o realizar venta de servicios de capacitación con las Escuelas por un valor mínimo de $400 millones de pesos en el año. </t>
  </si>
  <si>
    <t>Registro de $400 millones en recursos propios</t>
  </si>
  <si>
    <t>6 reuniones de Comité de Rediseño</t>
  </si>
  <si>
    <t xml:space="preserve">Estudio actualizado </t>
  </si>
  <si>
    <t xml:space="preserve">Construir el Manual de Procedimientos de Rescate USAR Liviano </t>
  </si>
  <si>
    <t>Realizar una reunión por videoconferencia con los staff de Comando, de Búsqueda y de Rescate de los grupos USAR Livianos proyectados, para la construcción del documento.</t>
  </si>
  <si>
    <t>Angie Fino</t>
  </si>
  <si>
    <t>Videoconferencia realizada</t>
  </si>
  <si>
    <t>Implementación del Manual de Procedimientos USAR Liviano</t>
  </si>
  <si>
    <t>Elaborar el borrador del documento para revisión y ajuste</t>
  </si>
  <si>
    <t>Documento Revisado</t>
  </si>
  <si>
    <t>Aprobar el Manual de Procedimientos USAR Liviano</t>
  </si>
  <si>
    <t>Manual de Operaciones USAR Liviano</t>
  </si>
  <si>
    <t>Socializar el Manual a las seccionales con proceso de conformación de los USAR Liviano</t>
  </si>
  <si>
    <t>Resolución de Aprobación  y envió a las a seccionales del documento.</t>
  </si>
  <si>
    <t>Crear seis (06) grupos de rescate urbano (USAR) liviano de acuerdo con  la Directiva de Grupos de Rescate a Nivel Nacional.</t>
  </si>
  <si>
    <t>Elaborar los planes de trabajo por parte de las seccionales comprometidas</t>
  </si>
  <si>
    <t>Planes de Trabajo</t>
  </si>
  <si>
    <t>No. de grupos USAR Livianos creados</t>
  </si>
  <si>
    <t>Consolidar los CPOE de las seccionales comprometidas para acreditación</t>
  </si>
  <si>
    <t>6 CPOE</t>
  </si>
  <si>
    <t>Elaborar la directiva para la ejecución de los ejercicios técnicos</t>
  </si>
  <si>
    <t>Directiva</t>
  </si>
  <si>
    <t>Elaborar Guía para la verificación de grupos USAR Livianos.</t>
  </si>
  <si>
    <t>Cartilla Guía</t>
  </si>
  <si>
    <t xml:space="preserve">Ejecutar los ejercicios técnicos </t>
  </si>
  <si>
    <t>6 Hojas Avanzada</t>
  </si>
  <si>
    <t>Elaborar el informe del ejercicio Técnico</t>
  </si>
  <si>
    <t>Informe Final</t>
  </si>
  <si>
    <t>Ejecutar el proyecto  para el fortalecimiento de capacidades por $7.400 millones</t>
  </si>
  <si>
    <t>Informe requerimientos</t>
  </si>
  <si>
    <t>Fichas Técnicas</t>
  </si>
  <si>
    <t>Implementar el programa de civilitos en 80 colegios definidos mediante el estudio de riesgos a nivel nacional.</t>
  </si>
  <si>
    <t>Dagoberto Gordillo</t>
  </si>
  <si>
    <t xml:space="preserve">Metodología para la implementación del programa civilitos de manera virtual </t>
  </si>
  <si>
    <t>Videoconferencia</t>
  </si>
  <si>
    <t>Informe Trimestral de Seguimiento.</t>
  </si>
  <si>
    <t>Informe Final.</t>
  </si>
  <si>
    <r>
      <t>Formular el instructivo para la conformación de  12 grupos</t>
    </r>
    <r>
      <rPr>
        <sz val="10"/>
        <color indexed="10"/>
        <rFont val="Arial"/>
        <family val="2"/>
      </rPr>
      <t xml:space="preserve"> </t>
    </r>
    <r>
      <rPr>
        <sz val="10"/>
        <rFont val="Arial"/>
        <family val="2"/>
      </rPr>
      <t xml:space="preserve"> de  atención psicosocial en situaciones de emergencias o desastres.</t>
    </r>
  </si>
  <si>
    <t>Instructivo de conformación de atención psicosocial en situaciones de emergencia.</t>
  </si>
  <si>
    <t>Socializar el instructivo y hacer seguimiento a las actividades programadas en la misma.</t>
  </si>
  <si>
    <t>Base de Datos</t>
  </si>
  <si>
    <t>Informe del resultado de las pruebas.</t>
  </si>
  <si>
    <t>Informe Simulacro</t>
  </si>
  <si>
    <t xml:space="preserve">Elaborar las instrucciones y acciones para dar continuidad al  fortalecimiento vocacional en las Direcciones Seccionales y Oficinas de Defensa Civil </t>
  </si>
  <si>
    <t>Anyuri Lorena Medina</t>
  </si>
  <si>
    <t>Anexo No 6 Directiva Subdirección Operativa con instrucciones</t>
  </si>
  <si>
    <t>Promedio de implementación del programa de fortalecimiento vocacional en las seccionales y oficinas equivalentes</t>
  </si>
  <si>
    <t>Socializar a las Direcciones Seccionales y Oficina de Defensa Civil.</t>
  </si>
  <si>
    <t>Anyuri Lorena Medina
Edna Lorena Ojeda
Diana Diaz Castillo</t>
  </si>
  <si>
    <t>Videoconferencia con la socialización de las instrucciones</t>
  </si>
  <si>
    <t>Hacer Seguimiento Trimestral a las metas establecidas en la Circular.</t>
  </si>
  <si>
    <t>Informe de avance y cumplimiento</t>
  </si>
  <si>
    <t xml:space="preserve">Brindar reinducción del manejo del modulo de actividades misionales a los servidores públicos y voluntariado (Presidentes) a nivel nacional </t>
  </si>
  <si>
    <t>Videoconferencias con los servidores públicos a nivel nacional</t>
  </si>
  <si>
    <t>Variación del registro de actividades misionales 2021 Vs 2022</t>
  </si>
  <si>
    <t>Actualizar los Instructivos del funcionamiento de modulo de actividades misionales y aplicativo de Lideres y socializarlo.</t>
  </si>
  <si>
    <t>Edna Lorena Ojeda
Diana Diaz Castillo</t>
  </si>
  <si>
    <t>Instructivo actualizado y socializado</t>
  </si>
  <si>
    <t>Hacer seguimiento trimestral a la inclusión de actividades misionales que ingresan las Seccionales y Oficinas DCC, al modulo.</t>
  </si>
  <si>
    <t>Informe en presentación o formal de avance y cumplimiento</t>
  </si>
  <si>
    <t xml:space="preserve">Realiza la presentación de los productos del 2021 a las seccionales.  </t>
  </si>
  <si>
    <t>Videoconferencia de socialización</t>
  </si>
  <si>
    <t>Realizar la identificación de los casos históricos a documentar para el 2022 y recolectar la información documental, visual, entrevistas, seleccionando un evento para desarrollar por cada seccional.</t>
  </si>
  <si>
    <t>Dagoberto Gordillo
Seccionales</t>
  </si>
  <si>
    <t>Informe casos identificados</t>
  </si>
  <si>
    <t>Evaluar y aprobar las propuestas</t>
  </si>
  <si>
    <t>Documento aprobación</t>
  </si>
  <si>
    <t>Elaborar el producto resultado de las propuestas aprobadas</t>
  </si>
  <si>
    <t>Reseña Histórica</t>
  </si>
  <si>
    <t xml:space="preserve">Informe final </t>
  </si>
  <si>
    <t>Revisar el informe de la experiencia implementada en la seccional Córdoba sobre Ecoturismo</t>
  </si>
  <si>
    <t>informe revisado</t>
  </si>
  <si>
    <t>Elaborar y socializar una guía para la implementación de ecoturismo a nivel nacional</t>
  </si>
  <si>
    <t>Guía elaborada y socializada</t>
  </si>
  <si>
    <t>Revisar y ajustar el proyecto del protocolo para atención de emergencias en condición de discapacidad</t>
  </si>
  <si>
    <t>Documento ajustado</t>
  </si>
  <si>
    <t>Protocolo ajustado</t>
  </si>
  <si>
    <t>Socializar el protocolo ajustado a través de videoconferencia</t>
  </si>
  <si>
    <t>Documento socializado</t>
  </si>
  <si>
    <t>Realizar una simulación del protocolo en los ejercicios técnicos de los USAR</t>
  </si>
  <si>
    <t>Simulación realizada</t>
  </si>
  <si>
    <t>Formular el instructivo  para el Programa de Medios de vida.</t>
  </si>
  <si>
    <t xml:space="preserve">Instructivo programa de medios de vida </t>
  </si>
  <si>
    <t xml:space="preserve">Socializar instructivo  del Programa de Medios de Vida. </t>
  </si>
  <si>
    <t>Informe Trimestral</t>
  </si>
  <si>
    <t>Gestionar con entidades, organizaciones o fundaciones para el desarrollo en conjunto de una campaña, formalizando su implementación de manera conjunta.</t>
  </si>
  <si>
    <t>Informe de gestión</t>
  </si>
  <si>
    <t>31/103/2022</t>
  </si>
  <si>
    <t>(Anexo 3 Directiva Transitoria)</t>
  </si>
  <si>
    <t>Informe de manera trimestral con avances y resultados</t>
  </si>
  <si>
    <t>2 seguimientos al año (Semestral)</t>
  </si>
  <si>
    <t>Documento plan de acción campaña Bosque Naranja (Anexo 3 Directiva Transitoria)</t>
  </si>
  <si>
    <t>Informe de manera trimestral con avances y resultados de la campaña</t>
  </si>
  <si>
    <t>Publicación de Infografías y registro fotográfico con contenido de la Campaña de Bosque Naranja</t>
  </si>
  <si>
    <t>Laura Camila Beltrán Carranza</t>
  </si>
  <si>
    <t>Actualización del Firewall con su respectivo licenciamiento.</t>
  </si>
  <si>
    <t>Renovar equipos de computo e impresoras por obsolescencia</t>
  </si>
  <si>
    <t>Ejecutar el 100% de presupuesto aprobado en el plan de renovación tecnológica</t>
  </si>
  <si>
    <t>Actualizar la directiva de Backup de información</t>
  </si>
  <si>
    <t>Directiva actualizada</t>
  </si>
  <si>
    <t>Elaborar una base de datos con la hoja de vida de los equipos informáticos.</t>
  </si>
  <si>
    <t>Base de datos con la hoja de vida de los equipos informáticos elaborada</t>
  </si>
  <si>
    <t>Elaborar una propuesta "TIPO" de red de datos para una seccional</t>
  </si>
  <si>
    <t>Propuesta "TIPO" de red de datos para una seccional</t>
  </si>
  <si>
    <t>Elaborar una matriz de roles y responsabilidades de los funcionarios que emplean medios tecnológicos</t>
  </si>
  <si>
    <t>Matriz de roles y responsabilidades de los funcionarios que emplean medios tecnológicos elaborada</t>
  </si>
  <si>
    <t>Realizar dos capacitaciones en manejo, uso y apropiación de ERP.</t>
  </si>
  <si>
    <t>Una capacitación semestral realizada</t>
  </si>
  <si>
    <t>Implementar un mecanismo para promover la autoformación de usuarios ERP a través de la plataforma e-learning de Digital Ware University.</t>
  </si>
  <si>
    <t>Mecanismo implementado</t>
  </si>
  <si>
    <t>Realizar programas para mantener en servicio los enlaces de comunicaciones nivel nacional</t>
  </si>
  <si>
    <t>Un programa mensual</t>
  </si>
  <si>
    <t>Resolución de licenciamiento del uso del espectro expedida.</t>
  </si>
  <si>
    <t>Plan de migración de frecuencias culminado</t>
  </si>
  <si>
    <t>Adquirir 6 repetidores digitales</t>
  </si>
  <si>
    <t>6 repetidores digitales</t>
  </si>
  <si>
    <t>Implementar el Centro de mando y control para apoyo  a los procesos misionales de la entidad.
PETI</t>
  </si>
  <si>
    <t>Realizar una capacitación en fotogrametría con drones</t>
  </si>
  <si>
    <t>Realización de una capacitación en fotogrametría con drones</t>
  </si>
  <si>
    <t>Implementar de una metodología para la realización de fotogrametría con drones</t>
  </si>
  <si>
    <t>Metodología para la realización de fotogrametría con drones</t>
  </si>
  <si>
    <t>Realizar la supervisión técnica del contrato para la implementación del centro de mando y control de procesos</t>
  </si>
  <si>
    <t>Michell Carreño</t>
  </si>
  <si>
    <t>Cumplimiento de los requisitos técnicos del contrato</t>
  </si>
  <si>
    <t>Nataly Hernández Villalobos o quien haga sus veces</t>
  </si>
  <si>
    <t>3 actividades realizadas</t>
  </si>
  <si>
    <t>Realizar el seguimiento a la estrategia para la gestión del conflicto de intereses</t>
  </si>
  <si>
    <t>2 seguimientos al año</t>
  </si>
  <si>
    <t xml:space="preserve">Efectuar el proceso de incorporación de los aspirantes que ocuparon el primer orden de elegibilidad en el concurso de carrera administrativa </t>
  </si>
  <si>
    <t>Agustín Ardila o quien haga sus veces</t>
  </si>
  <si>
    <t>Incorporación del 100% de los aspirantes que superen las etapas del concurso</t>
  </si>
  <si>
    <t>Diseñar e implementar el Plan Institucional de Capacitación del año 2022, fundamentado en un proceso de diagnostico, definición de estrategias, establecimiento de la líneas de acción de capacitación y cumplimiento de los estándares establecidos por el DAFP</t>
  </si>
  <si>
    <t>Emplear  la metodología alterna para el proceso de enseñanza- aprendizaje teniendo en cuenta que los procesos del año 2022 se efectuaran en la modalidad de alternancia</t>
  </si>
  <si>
    <t>Desarrollo del 50% de los procesos de inducción y capacitación utilizando la metodología alterna</t>
  </si>
  <si>
    <t xml:space="preserve"> Elaborar y ejecutar el plan de trabajo para la vigencia 2022 dando continuidad a la ejecución del SGSST con el proceso de implementación y desarrollo de la resolución 312 del 2019</t>
  </si>
  <si>
    <t>Cumplimiento promedio del 90% de los planes de trabajo</t>
  </si>
  <si>
    <t>Diseñar e implementar el plan de Bienestar y Plan de Incentivos de acuerdo al diagnostico efectuado a través de encuesta de satisfacción  y las baterías de riesgos sicosocial aplicadas a los servidores públicos.</t>
  </si>
  <si>
    <t>100% de ejecución del plan de bienestar e incentivos</t>
  </si>
  <si>
    <t xml:space="preserve">Realizar actividades dirigidas a los  pre pensionados en su proceso de proyecto de vida pensional. </t>
  </si>
  <si>
    <t>4 actividades ejecutadas</t>
  </si>
  <si>
    <t>Realizar campañas para el uso de la bicicleta como mecanismo de transporte</t>
  </si>
  <si>
    <t>4 campañas</t>
  </si>
  <si>
    <t>Divulgar y promover las alianzas estratégicas del programa servimos 5% de la totalidad servidores públicos lo utilicen.</t>
  </si>
  <si>
    <t>5% de usuarios del programa</t>
  </si>
  <si>
    <t>Incrementar 3% la dimensión del  direccionamiento estratégico y planeación.</t>
  </si>
  <si>
    <t>Actualizar la política de Administración de Riesgos con base en la nueva guía del DAFP y aspectos esenciales del entorno en el que opera la entidad, tales como (sectoriales, políticos, sociales, tecnológicos, económicos, entre otros).</t>
  </si>
  <si>
    <t>Política actualizada</t>
  </si>
  <si>
    <t>Formular los riesgos de los procesos con base en la nueva política de administración de riesgos</t>
  </si>
  <si>
    <t>Mapa de riesgos actualizado</t>
  </si>
  <si>
    <t>Realizar el registro de los riesgos de los proceso en KAWAK</t>
  </si>
  <si>
    <t>Marcela Pardo</t>
  </si>
  <si>
    <t>Riesgos de los 13 procesos registrados en KAWAK</t>
  </si>
  <si>
    <t>Hacer seguimiento cuatrimestral al cumplimiento del Plan Anticorrupción y de Atención al Ciudadano en el Sistema de Información KAWAK</t>
  </si>
  <si>
    <t>Carmen Alicia Rubio León</t>
  </si>
  <si>
    <t>Tres (3) seguimientos al cumplimiento de las actividades del PAAC en el KAWAK</t>
  </si>
  <si>
    <t>01/01/2022
01/05/2022
01/09/2022</t>
  </si>
  <si>
    <t>30/04/2022
30/08/2022
30/12/2022</t>
  </si>
  <si>
    <t>Hacer seguimiento cuatrimestral al cumplimiento de los mapas de Riesgos de Corrupción y de procesos, en el Sistema de Información KAWAK</t>
  </si>
  <si>
    <t>Tres (3) seguimientos al cumplimiento de los mapas de los riesgos de corrupción y de procesos en el KAWAK</t>
  </si>
  <si>
    <t>Hacer seguimiento cuatrimestral en el SUIT, del cumplimiento de las acciones para racionalizar trámites, planeadas para la vigencia.</t>
  </si>
  <si>
    <t>Tres (3) seguimientos en el SUIT al cumplimiento de las acciones para racionalizar trámites</t>
  </si>
  <si>
    <t>Actualizar y hacer tres seguimientos trimestral a los indicadores de gestión</t>
  </si>
  <si>
    <t>Tres (3)  seguimientos en el módulo de indicadores</t>
  </si>
  <si>
    <t>Elaborar y divulgar tres infografías de los indicadores estratégicos</t>
  </si>
  <si>
    <t>Tres (3)  infografías</t>
  </si>
  <si>
    <t>Incrementar en 6% la dimensión de  Gestión con valores.
(Políticas de Fortalecimiento organizacional, Participación Ciudadana, Rendición de Cuentas, Servicio al Ciudadano y racionalización de trámites).</t>
  </si>
  <si>
    <t>Formular el PAAC de acuerdo con la Circular</t>
  </si>
  <si>
    <t>PAAC formulado</t>
  </si>
  <si>
    <t>Elaborar y socializar la Directiva de Participación Ciudadana en la entidad</t>
  </si>
  <si>
    <t>Directiva aprobada</t>
  </si>
  <si>
    <t>Elaborar y socializar la Directiva de Rendición de Cuentas en la Entidad</t>
  </si>
  <si>
    <t>Gestionar la aprobación y socialización de la Política de Servicio al Ciudadano de la Entidad</t>
  </si>
  <si>
    <t>Política de Servicio al Ciudadano aprobada</t>
  </si>
  <si>
    <t>Incrementar en 6% la dimensión de  Gestión con valores.
Plan de Seguridad y Privacidad de la Información
(Política de Gobierno Digital)</t>
  </si>
  <si>
    <t>Actualizar el Plan de Seguridad y Privacidad de la Información</t>
  </si>
  <si>
    <t>Plan de Seguridad y Privacidad de la Información actualizado</t>
  </si>
  <si>
    <t>Implementar controles para mitigar los riesgos de la entidad en seguridad de la información.</t>
  </si>
  <si>
    <t>Controles de los riesgos de seguridad de la información implementados</t>
  </si>
  <si>
    <t>Establecer políticas de seguridad informática en el equipo Firewall de la Dirección General.</t>
  </si>
  <si>
    <t>Políticas de seguridad informática en el equipo Firewall establecidas</t>
  </si>
  <si>
    <t>Implementar un Sistema de Gestión de Seguridad de la Información (SGSI) en la entidad, de acuerdo a la aprobación de recursos.</t>
  </si>
  <si>
    <t>SGSI implementado</t>
  </si>
  <si>
    <t>Incrementar en 6% la dimensión de  Gestión con valores.
(Política Defensa Jurídica del Estado)</t>
  </si>
  <si>
    <t>Elaborar el informe de la implementación de la política de prevención de daño antijurídico y reportar a la ANDJE</t>
  </si>
  <si>
    <t>Javier Sánchez</t>
  </si>
  <si>
    <t>Un informe de implementación de la política de prevención de daño antijurídico realizado</t>
  </si>
  <si>
    <t>Formular directrices de conciliación en la entidad. Puede usar como guía la metodología con la que cuenta la Agencia de Defensa Jurídica del Estado.</t>
  </si>
  <si>
    <t>Directrices de conciliación realizadas</t>
  </si>
  <si>
    <t>Incrementar en 7% la dimensión de Información y comunicación.
(Política de Transparencia y acceso a la información)</t>
  </si>
  <si>
    <t>Hacer seguimiento trimestral a la publicación de la información activa de la entidad, en la sección de transparencia y acceso a la información pública de la página web institucional, de acuerdo con la Ley 1712 de 2014 y los estándares de publicación en la sede electrónica que contempla el anexo 1 de la Resolución 1519 de 2020 del MINTIC.</t>
  </si>
  <si>
    <t>Cuatro (4) seguimientos a la publicación de la información activa de la entidad en la página web institucional.</t>
  </si>
  <si>
    <t>01/01/2022
01/04/2022
01/07/2022
01/10/2022</t>
  </si>
  <si>
    <t>30/03/2022
30/06/2022
30/09/2022
30/12/2022</t>
  </si>
  <si>
    <t>Socializar los resultados ante el Comité de Gestión y Desempeño de la Entidad.</t>
  </si>
  <si>
    <t>Carmen Alicia Rubio</t>
  </si>
  <si>
    <t xml:space="preserve">Un (1) Comité de Gestión y Desempeño donde se socializan los resultados de la Auditoría ITA </t>
  </si>
  <si>
    <t>Incrementar en 7% la dimensión de Información y comunicación.
PINAR
(Política de Gestión Documental)</t>
  </si>
  <si>
    <t>Intervenir el fondo acumulado aplicando las TRD y/o TVD en el archivo central de la DIGER</t>
  </si>
  <si>
    <t xml:space="preserve">PAOLA ANDREA MORA </t>
  </si>
  <si>
    <t>1 fondo acumulado del archivo central intervenido</t>
  </si>
  <si>
    <t>Implementar el SIC programado para la vigencia en la Dirección General y Seccionales</t>
  </si>
  <si>
    <t>SIC implementado en la DIGER y Seccionales</t>
  </si>
  <si>
    <t>Capacitar a los usuarios sobre el uso del módulo gestión documental</t>
  </si>
  <si>
    <t>cuatro (4) capacitaciones  realizadas</t>
  </si>
  <si>
    <t>Realizar visitas de seguimiento y asesoría  en la implementación de las TRD y/o TVD en la Dirección General y Seccionales</t>
  </si>
  <si>
    <t>20 visitas en el año</t>
  </si>
  <si>
    <t>Implementar el plan de acción de gestión del conocimiento e innovación con base en la política</t>
  </si>
  <si>
    <t>Cumplimiento del 100% del plan</t>
  </si>
  <si>
    <t>Socializar  las metodologías y herramientas virtuales para la gestión del conocimiento</t>
  </si>
  <si>
    <t>2 socializaciones realizadas</t>
  </si>
  <si>
    <t>Implementar el gobierno de datos como paso inicial hacia un esquema de gestión de datos</t>
  </si>
  <si>
    <t>Gobierno de datos implementado</t>
  </si>
  <si>
    <t>Culminar la elaboración de tes instructivos de KAWAK</t>
  </si>
  <si>
    <t>tres instructivos aprobados</t>
  </si>
  <si>
    <t>Dictar una capacitación semestral sobre el uso de los módulos del aplicativo KAWAK</t>
  </si>
  <si>
    <t>dos capacitaciones</t>
  </si>
  <si>
    <t>01/02/2022
01/06/2022</t>
  </si>
  <si>
    <t>30/06/2022
31/12/2022</t>
  </si>
  <si>
    <t>Incrementar en 4% la dimensión de Control Interno.</t>
  </si>
  <si>
    <t>Ejecutar el 100% del Programa de Auditorias e informes de Ley vigencia 2022.</t>
  </si>
  <si>
    <t>Informes de Auditoria</t>
  </si>
  <si>
    <t>31/12/2022</t>
  </si>
  <si>
    <t>Ejecutar las actividades que se implementarán en el 2022 para la mejora de la política de Control Interno de acuerdo con los resultados del autodiagnóstico de la vigencia 2020.</t>
  </si>
  <si>
    <t>Informes de Auditoria y Seguimientos</t>
  </si>
  <si>
    <t>Implementar la política de Gestión de la Información Estadística</t>
  </si>
  <si>
    <t>Realizar una capacitación sobre la gestión de la información estadística</t>
  </si>
  <si>
    <t>Capacitación realizada</t>
  </si>
  <si>
    <t>Aplicar la metodología de planificación estadística diseñada por el DANE</t>
  </si>
  <si>
    <t>Plan de acción para la implementación de la política</t>
  </si>
  <si>
    <t>Aplicar la herramienta de diagnóstico de registros administrativos para su fortalecimiento</t>
  </si>
  <si>
    <t>Diagnóstico realizado</t>
  </si>
  <si>
    <t>Coordinar visitas de los Directores Seccionales y encargados oficinas Defensa Civil Colombiana, en los diferentes departamentos, a los medios de comunicación locales y regionales para fortalecer el relacionamiento.</t>
  </si>
  <si>
    <t>Karen Velásquez</t>
  </si>
  <si>
    <t>Cuadro de medios visitados/ 1 visita trimestral</t>
  </si>
  <si>
    <t>Conmemorar los días clásicos de  periodistas, fotógrafos y camarógrafos para fortalecer el vinculo y el relacionamiento con los medios de comunicación..</t>
  </si>
  <si>
    <t>4 actividades en el año/ 1 trimestral</t>
  </si>
  <si>
    <t>Realizar actividades de relacionamiento con las oficinas de comunicaciones de las entidades del GSED para adelantar el fortalecimiento de las sinergias digitales y los vínculos institucionales.</t>
  </si>
  <si>
    <t>Realizar un taller de capacitación a Directores Seccionales y responsables Defensa Civil Colombiana en los diferentes departamentos para el adecuado suministro de información a medios de comunicación.</t>
  </si>
  <si>
    <t xml:space="preserve">Un Taller </t>
  </si>
  <si>
    <t>Elaborar y difundir una infografía con las intervenciones misionales más importantes de la DCC.</t>
  </si>
  <si>
    <t>50 infografías</t>
  </si>
  <si>
    <t>Elaborar y actualizar el calendario de eventos de la DCC, para la difusión de las actividades, días clásicos de la Entidad y relacionados con la misión para fortalecer la cultura institucionales y la difusión de actividades.</t>
  </si>
  <si>
    <t>Calendario mensual</t>
  </si>
  <si>
    <t>Elaborar y difundir boletines de prensa dando a conocer las principales actividades misionales de la entidad.</t>
  </si>
  <si>
    <t>12 boletines de prensa</t>
  </si>
  <si>
    <t>31/12/202</t>
  </si>
  <si>
    <t>Elaborar y difundir paquetes informativos con las actividades misionales de la Entidad.</t>
  </si>
  <si>
    <t xml:space="preserve">2 Paquetes informativos </t>
  </si>
  <si>
    <t>Difundir y socializar la directiva de comunicación.</t>
  </si>
  <si>
    <t>Un taller dictado</t>
  </si>
  <si>
    <t xml:space="preserve">Realizar coordinaciones de entrevistas o declaraciones de Directores Seccionales, funcionarios y voluntarios para la difusión de información misional. </t>
  </si>
  <si>
    <t>12 entrevistas</t>
  </si>
  <si>
    <t>Elaborar y difundir mensualmente el boletín interno Fuerza Naranja.</t>
  </si>
  <si>
    <t xml:space="preserve">12 boletines   </t>
  </si>
  <si>
    <t>Elaborar mensualmente una parrilla de mensajes para redes sociales, para fortalecer la cultura institucional y difundir las actividades misionales.</t>
  </si>
  <si>
    <t>12 Parrillas</t>
  </si>
  <si>
    <t>Redactar y publicar información en la sección de noticias de la página web de la Entidad para difundir la información a la comunidad y fortalecer la cultura institucional.</t>
  </si>
  <si>
    <t>12 noticias</t>
  </si>
  <si>
    <t>Poner en funcionamiento la emisora virtual de la Defensa Civil Colombiana.</t>
  </si>
  <si>
    <t>4 cuadros de programación</t>
  </si>
  <si>
    <t>Actualizar el Manual de Contratación</t>
  </si>
  <si>
    <t>Omar Aldana</t>
  </si>
  <si>
    <t>Manual de contratación aprobado</t>
  </si>
  <si>
    <t>Establecer las metas de ingresos propios de las seccionales/oficinas para el  2022</t>
  </si>
  <si>
    <t>Luis López</t>
  </si>
  <si>
    <t>Cuadro de proyección de metas de ingresos propios</t>
  </si>
  <si>
    <t>Presentar informe mensual de ingresos propios al Director General</t>
  </si>
  <si>
    <t>12 informes de ingresos propios</t>
  </si>
  <si>
    <t>Actualizar el procedimiento para la celebración de contratos y convenios interadministrativos.</t>
  </si>
  <si>
    <t>Procedimiento actualizado</t>
  </si>
  <si>
    <t>Jefe del Grupo de Almacén</t>
  </si>
  <si>
    <t>Listados de inventario enviados para verificación.</t>
  </si>
  <si>
    <t>No. de Seccionales con el inventario total ajustado/5</t>
  </si>
  <si>
    <t>Ajustar en el módulo de inventarios las novedades reportadas y soportadas con corte a 31-Dic-2021</t>
  </si>
  <si>
    <t>Técnico de Servicios</t>
  </si>
  <si>
    <t>Inventarios ajustados en el módulo de información</t>
  </si>
  <si>
    <t>Programar visita de verificación detallada de inventarios a las Seccionales Arauca (retomada del año 2020) y Norte de Santander.</t>
  </si>
  <si>
    <t>Jefe del Grupo de Almacén y Técnico de Servicios</t>
  </si>
  <si>
    <t>Verificación física de los inventarios de Arauca y Norte de Santander</t>
  </si>
  <si>
    <t>Programar visita de verificación detallada de inventarios a las Seccionales Bolívar, Putumayo y Tolima .</t>
  </si>
  <si>
    <t>Verificación física de los inventarios de Bolívar, Putumayo y Tolima</t>
  </si>
  <si>
    <t>5 Informes de la verificación</t>
  </si>
  <si>
    <t>5 Inventarios ajustados en el módulo de información</t>
  </si>
  <si>
    <t>Realizar el trámite de 143 vehículos de la entidad</t>
  </si>
  <si>
    <t xml:space="preserve">Realizar el alistamiento documental de los 120 vehículos a desintegrar según resolución 000046 de 2014 y resolución 0000332 de 2015 del Ministerio de Transportes. </t>
  </si>
  <si>
    <t>Luis Carlos Martínez</t>
  </si>
  <si>
    <t>Alistamiento documental de 120 vehículos</t>
  </si>
  <si>
    <t>Realizar el tramite de cancelación matricula de los 03 vehículos desintegrados que a la fecha continúan matriculados contrato No 156 de 2019</t>
  </si>
  <si>
    <t>Jack Salamanca</t>
  </si>
  <si>
    <t>Cancelación de la matrícula de tres vehículos</t>
  </si>
  <si>
    <t>Realizar los tramites necesarios para legalizar 20 vehículos pendientes del inventario fiscal</t>
  </si>
  <si>
    <t>20 vehículos legalizados</t>
  </si>
  <si>
    <t>Definir la situación de dos (2) bienes inmuebles de la entidad</t>
  </si>
  <si>
    <t>Formalizar el comodato de la sede de la seccional Atlántico</t>
  </si>
  <si>
    <t>Comodato formalizado</t>
  </si>
  <si>
    <t>Renovar el comodato de la sede de la seccional Santander</t>
  </si>
  <si>
    <t>Comodato renovado</t>
  </si>
  <si>
    <t>AVANCE PROMEDIO</t>
  </si>
  <si>
    <t>OBJETIVO ESTRATÉGICO</t>
  </si>
  <si>
    <t xml:space="preserve">AVANCE PROMEDIO </t>
  </si>
  <si>
    <t>Realizar seguimiento  a la implementación del programa presencial Plan Familiar de Emergencias a las familias correspondientes al trimestre.
Realizar una videoconferencia de inducción a los responsables de la implementación del los Planes Familiares de Emergencia.
Socializar la cartilla guía para la implementación de los Planes Familiares de Emergencia.
Desarrollar la graduación  y entrega de kits a las familias con Plan  Familiar de Emergencias.
Consolidar la información anual del Plan Familiar de Emergencias.</t>
  </si>
  <si>
    <t>Diana Paola Martínez</t>
  </si>
  <si>
    <t>PIC 90% ejecutado</t>
  </si>
  <si>
    <t>95% de ejecución del plan SG-SST</t>
  </si>
  <si>
    <t xml:space="preserve">Consolidar la información de las seccionales respecto a los escenarios de riesgos a ser monitoreados
Realizar videoconferencia para socializar la implementación del programa 
Controlar la implementación del programa por parte de las seccionales y registro respectivo del SIM
Elaborar informe final sobre la implementación del programa
</t>
  </si>
  <si>
    <t xml:space="preserve">Capacitar en primeros auxilios del 10 % de los voluntarios operativos activos en el SIM a fecha 01-ENE-22. (40.400).
Capacitar en cursos de nivel básico 9.000 estudiantes. Primer trimestre 15 % Segundo trimestre 25%, Tercer trimestre 30% Cuarto trimestre 30 %.
Capacitar en nivel intermedio 1.800 estudiantes. Primer trimestre 15 % Segundo trimestre 25%. Tercer trimestre 30% Cuarto trimestre 30 %.
Capacitar en nivel especialista 1.800 estudiantes. Primer trimestre 15 %. Segundo trimestre 25%. Tercer trimestre 30%. Cuarto trimestre 30 %.
Estructurar y/o implementar cursos o capacitaciones especiales para funcionarios y voluntarios en apoyo a líneas de inducción y/o fortalecimiento institucional.
Aumentar en mínimo un 8% el personal graduado a nivel ETDH frente al 2021. 
</t>
  </si>
  <si>
    <t xml:space="preserve">Revisar los PEI y/o manual de convivencia de los programas técnico laboral por competencias para el año 2022.  
Implementar el plan de mejoramiento y adelantar una auditoría interna de seguimiento de la certificación ISO 9001 y/o calidad académica.
Implementar el plan de mejoramiento y presentar la auditoría de certificación de calidad NTC 5555 y 5581.
</t>
  </si>
  <si>
    <t>Gestionar la revisión de la propuesta de ocupación de "Auxiliares de gestión del riesgo de desastres" ante la mesa sectorial u organismos relacionados con el tema.
Revisar y/o actualizar los programas académicos relacionados con temas de gestión ambiental, acción social y preparación a la comunidad. 
Participar en las mesas sectoriales de GRD y servicios ambientales programadas por el consejo, promoviendo normas de competencia para facilitar la articulación de los egresados en el mercado laboral.</t>
  </si>
  <si>
    <t xml:space="preserve"> Realizar una reunión por videoconferencia con los staff de Comando, de Búsqueda y de Rescate de los grupos USAR Livianos proyectados, para la construcción del documento.
Elaborar el borrador del documento para revisión y ajuste
Aprobar el Manual de Procedimientos USAR Liviano
 Socializar el Manual a las seccionales con proceso de conformación de los USAR Liviano</t>
  </si>
  <si>
    <t xml:space="preserve">Elaborar los planes de trabajo por parte de las seccionales comprometidas
Consolidar los CPOE de las seccionales comprometidas para acreditación
Elaborar la directiva para la ejecución de los ejercicios técnicos
Elaborar Guía para la verificación de grupos USAR Livianos.
Ejecutar los ejercicios técnicos 
Elaborar el informe del ejercicio Técnico
</t>
  </si>
  <si>
    <t>Establecer necesidades y prioridades para inversión de recursos.
Elaborar las fichas técnicas para adquisición de los bienes o servicios.</t>
  </si>
  <si>
    <t xml:space="preserve">Diseñar la metodología para la implementación del programa de civilitos de manera virtual. 
Socializar la metodología y las herramientas para la implementación del programa.
Realizar seguimiento a la implementación del programa en los colegios
Elaborar el informe final
</t>
  </si>
  <si>
    <t xml:space="preserve">Elaborar las instrucciones y acciones para dar continuidad al  fortalecimiento vocacional en las Direcciones Seccionales y Oficinas de Defensa Civil 
Socializar a las Direcciones Seccionales y Oficina de Defensa Civil.
Hacer Seguimiento Trimestral a las metas establecidas en la Circular.
</t>
  </si>
  <si>
    <t xml:space="preserve">Realiza la presentación de los productos del 2021 a las seccionales.  
Realizar la identificación de los casos históricos a documentar para el 2022 y recolectar la información documental, visual, entrevistas, seleccionando un evento para desarrollar por cada seccional.
Evaluar y aprobar las propuestas
Elaborar el producto resultado de las propuestas aprobadas
Elaborar el informe final
</t>
  </si>
  <si>
    <t>Revisar el informe de la experiencia implementada en la seccional Córdoba sobre Ecoturismo
 Elaborar y socializar una guía para la implementación de ecoturismo a nivel nacional</t>
  </si>
  <si>
    <t xml:space="preserve">Revisar y ajustar el proyecto del protocolo para atención de emergencias en condición de discapacidad
Socializar el protocolo ajustado a través de videoconferencia
Realizar una simulación del protocolo en los ejercicios técnicos de los USAR
</t>
  </si>
  <si>
    <t>Subdirector OperativoJefe Grupo de Prevención y Acción Integral</t>
  </si>
  <si>
    <t xml:space="preserve">Formular el instructivo  para el Programa de Medios de vida.
Socializar instructivo  del Programa de Medios de Vida. 
Controlar la ejecución de las actividades y recolección de la evidencia.
Consolidar un informe  de los resultados obtenidos a partir del programa de medios de vida. 
</t>
  </si>
  <si>
    <t xml:space="preserve">Gestionar con entidades, organizaciones o fundaciones para el desarrollo en conjunto de una campaña, formalizando su implementación de manera conjunta.
Planificar la ejecución de la campaña al interior de la entidad.
Controlar la ejecución de las actividades y recolección de la evidencia.
Consolidar un informe semestral de las campañas ejecutadas y publicarlo en la página web.
</t>
  </si>
  <si>
    <t xml:space="preserve">Estructurar la campaña denominada "Bosque naranja", basada en la restauración y conservación de ecosistemas.
Hacer seguimiento del desarrollo de la campaña "Bosque naranja" en los ecosistemas y áreas identificadas.
Difundir la campaña "Bosque Naranja", a nivel nacional, a través de medios masivos de comunicación.
Consolidar un informe  del desarrollo de la  campaña "Bosque Naranja" y publicarlo en la página web.
</t>
  </si>
  <si>
    <t xml:space="preserve">Actualizar el Firewall con su respectivo licenciamiento.
Renovar equipos de cómputo e impresoras por obsolescencia
Actualizar la directiva de Backup de información
Elaborar una base de datos con la hoja de vida de los equipos informáticos.
Elaborar una propuesta "TIPO" de red de datos para una seccional
Elaborar una matriz de roles y responsabilidades de los funcionarios que emplean medios tecnológicos
</t>
  </si>
  <si>
    <t>Realizar dos capacitaciones en manejo, uso y apropiación de ERP.
 Implementar un mecanismo para promover la autoformación de usuarios ERP a través de la plataforma e-learning de Digital Ware University.</t>
  </si>
  <si>
    <t xml:space="preserve">Realizar programas para mantener en servicio los enlaces de comunicaciones nivel nacional
Renovar el licenciamiento del uso del espectro radioeléctrico y la sábana de frecuencias asignadas a la Entidad
Realizar la migración de frecuencias que determine el Ministerio de las TIC a nivel nacional.
Adquirir 6 repetidores digitales
</t>
  </si>
  <si>
    <t xml:space="preserve">Realizar una capacitación en fotogrametría con drones
Implementar de una metodología para la realización de fotogrametría con drones
Realizar la supervisión técnica del contrato para la implementación del centro de mando y control de procesos
</t>
  </si>
  <si>
    <t xml:space="preserve">Realizar 3 actividades estratégicas para dar continuidad a implementación del código de integridad
Realizar el seguimiento a la estrategia para la gestión del conflicto de intereses
Efectuar el proceso de incorporación de los aspirantes que ocuparon el primer orden de elegibilidad en el concurso de carrera administrativa 
Diseñar e implementar el Plan Institucional de Capacitación del año 2022, fundamentado en un proceso de diagnostico, definición de estrategias, establecimiento de la líneas de acción de capacitación y cumplimiento de los estándares establecidos por el DAFP
Emplear  la metodología alterna para el proceso de enseñanza- aprendizaje teniendo en cuenta que los procesos del año 2022 se efectuaran en la modalidad de alternancia
 Elaborar y ejecutar el plan de trabajo para la vigencia 2022 dando continuidad a la ejecución del SGSST con el proceso de implementación y desarrollo de la resolución 312 del 2019
Estructurar, diseñar y socializar los planes de trabajo especifico a las seccionales, oficinas de departamento y escuelas de capacitación con el fin de llevar acabo su ejecución e implementación.
Diseñar e implementar el plan de Bienestar y Plan de Incentivos de acuerdo al diagnostico efectuado a través de encuesta de satisfacción  y las baterías de riesgos sicosocial aplicadas a los servidores públicos.
Realizar actividades dirigidas a los  pre pensionados en su proceso de proyecto de vida pensional. 
Realizar campañas para el uso de la bicicleta como mecanismo de transporte
Divulgar y promover las alianzas estratégicas del programa servimos 5% de la totalidad servidores públicos lo utilicen.
</t>
  </si>
  <si>
    <t xml:space="preserve">Actualizar la política de Administración de Riesgos con base en la nueva guía del DAFP y aspectos esenciales del entorno en el que opera la entidad, tales como (sectoriales, políticos, sociales, tecnológicos, económicos, entre otros).
Formular los riesgos de los procesos con base en la nueva política de administración de riesgos
Realizar el registro de los riesgos de los proceso en KAWAK
</t>
  </si>
  <si>
    <t xml:space="preserve">Hacer seguimiento cuatrimestral al cumplimiento del Plan Anticorrupción y de Atención al Ciudadano en el Sistema de Información KAWAK
Hacer seguimiento cuatrimestral al cumplimiento de los mapas de Riesgos de Corrupción y de procesos, en el Sistema de Información KAWAK
Hacer seguimiento cuatrimestral en el SUIT, del cumplimiento de las acciones para racionalizar trámites, planeadas para la vigencia.
Actualizar y hacer tres seguimientos trimestral a los indicadores de gestión
Elaborar y divulgar tres infografías de los indicadores estratégicos
</t>
  </si>
  <si>
    <t xml:space="preserve">Jefe Oficina Asesora de Planeación
Jefe Oficina Asesora de las TIC
Jefe Oficina Asesora Jurídica
</t>
  </si>
  <si>
    <t xml:space="preserve">Hacer seguimiento trimestral a la publicación de la información activa de la entidad, en la sección de transparencia y acceso a la información pública de la página web institucional, de acuerdo con la Ley 1712 de 2014 y los estándares de publicación en la sede electrónica que contempla el anexo 1 de la Resolución 1519 de 2020 del MINTIC.
Socializar los resultados ante el Comité de Gestión y Desempeño de la Entidad.
Intervenir el fondo acumulado aplicando las TRD y/o TVD en el archivo central de la DIGER
Implementar el SIC programado para la vigencia en la Dirección General y Seccionales
Capacitar a los usuarios sobre el uso del módulo gestión documental
Realizar visitas de seguimiento y asesoría  en la implementación de las TRD y/o TVD en la Dirección General y Seccionales
</t>
  </si>
  <si>
    <t xml:space="preserve">Jefe Oficina Asesora de Planeación
Jefe Grupo de Orientación Ciudadana y Gestión Documental
</t>
  </si>
  <si>
    <t>Jefe Oficina de Control Interno</t>
  </si>
  <si>
    <t xml:space="preserve">Ejecutar el 100% del Programa de Auditorias e informes de Ley vigencia 2022.
Ejecutar las actividades que se implementarán en el 2022 para la mejora de la política de Control Interno de acuerdo con los resultados del autodiagnóstico de la vigencia 2020.
</t>
  </si>
  <si>
    <t xml:space="preserve">Formalizar el comodato de la sede de la seccional Atlántico
Renovar el comodato de la sede de la seccional Santander
</t>
  </si>
  <si>
    <t xml:space="preserve">Enviar para verificación los listados de inventario, con el memorando de instrucciones
Ajustar en el módulo de inventarios las novedades reportadas y soportadas con corte a 31-Dic-2021
Programar visita de verificación detallada de inventarios a las Seccionales Arauca (retomada del año 2020) y Norte de Santander.
Programar visita de verificación detallada de inventarios a las Seccionales Bolívar, Putumayo y Tolima .
Generar los informes de verificación de inventarios.
Ajustar en el módulo de inventarios las novedades reportadas y soportadas según la verificación física detallada
</t>
  </si>
  <si>
    <t xml:space="preserve">Coordinar visitas de los Directores Seccionales y encargados oficinas Defensa Civil Colombiana, en los diferentes departamentos, a los medios de comunicación locales y regionales para fortalecer el relacionamiento.
Conmemorar los días clásicos de  periodistas, fotógrafos y camarógrafos para fortalecer el vinculo y el relacionamiento con los medios de comunicación..
Realizar actividades de relacionamiento con las oficinas de comunicaciones de las entidades del GSED para adelantar el fortalecimiento de las sinergias digitales y los vínculos institucionales.
Realizar un taller de capacitación a Directores Seccionales y responsables Defensa Civil Colombiana en los diferentes departamentos para el adecuado suministro de información a medios de comunicación.
Elaborar y difundir una infografía con las intervenciones misionales más importantes de la DCC.
Elaborar y actualizar el calendario de eventos de la DCC, para la difusión de las actividades, días clásicos de la Entidad y relacionados con la misión para fortalecer la cultura institucionales y la difusión de actividades.
Elaborar y difundir boletines de prensa dando a conocer las principales actividades misionales de la entidad.
Elaborar y difundir paquetes informativos con las actividades misionales de la Entidad.
Difundir y socializar la directiva de comunicación.
Realizar coordinaciones de entrevistas o declaraciones de Directores Seccionales, funcionarios y voluntarios para la difusión de información misional. 
Elaborar y difundir mensualmente el boletín interno Fuerza Naranja.
Elaborar mensualmente una parrilla de mensajes para redes sociales, para fortalecer la cultura institucional y difundir las actividades misionales.
Redactar y publicar información en la sección de noticias de la página web de la Entidad para difundir la información a la comunidad y fortalecer la cultura institucional.
Poner en funcionamiento la emisora virtual de la Defensa Civil Colombiana.
</t>
  </si>
  <si>
    <t>Actividades de la campaña de relacionamiento con medios realizadas/ Actividades programadas
Medios de Comunicación gestionados/ Medios propuestos</t>
  </si>
  <si>
    <t>NA</t>
  </si>
  <si>
    <t>Meta cumplida al 100%</t>
  </si>
  <si>
    <t>Realizar una reunión bimensual del Comité de Rediseño.
Culminar el estudio del rediseño con base en la guía del DAFP.</t>
  </si>
  <si>
    <t>Formular el instructivo para la conformación de  12 grupos  de  atención psicosocial en situaciones de emergencias o desastres.
Socializar el instructivo y hacer seguimiento a las actividades programadas en la misma.
Consolidar la información sobre los candidatos con el perfil, para ser parte del grupo psicosocial. 
Aplicar las pruebas psicotécnicas y realizar entrevista.
Realizar simulacro de activación de los dos grupos de atención psicosocial.</t>
  </si>
  <si>
    <t>Formular el PAAC de acuerdo con la Circular
Elaborar y socializar la Directiva de Participación Ciudadana en la entidad
Elaborar y socializar la Directiva de Rendición de Cuentas en la Entidad
Gestionar la aprobación y socialización de la Política de Servicio al Ciudadano de la Entidad
Actualizar el Plan de Seguridad y Privacidad de la Información
Implementar controles para mitigar los riesgos de la entidad en seguridad de la información.
Establecer políticas de seguridad informática en el equipo Firewall de la Dirección General.
Implementar un Sistema de Gestión de Seguridad de la Información (SGSI) en la entidad, de acuerdo a la aprobación de recursos.
Elaborar el informe de la implementación de la política de prevención de daño antijurídico y reportar a la ANDJE
Formular directrices de conciliación en la entidad. Puede usar como guía la metodología con la que cuenta la Agencia de Defensa Jurídica del Estado.</t>
  </si>
  <si>
    <t>Implementar el plan de acción de gestión del conocimiento e innovación con base en la política
Socializar  las metodologías y herramientas virtuales para la gestión del conocimiento
Implementar el gobierno de datos como paso inicial hacia un esquema de gestión de datos
Culminar la elaboración de tes instructivos de KAWAK
Dictar una capacitación semestral sobre el uso de los módulos del aplicativo KAWAK.</t>
  </si>
  <si>
    <t>Actualizar el Manual de Contratación
Establecer las metas de ingresos propios de las seccionales/oficinas para el  2022
Presentar informe mensual de ingresos propios al Director General
Actualizar el procedimiento para la celebración de contratos y convenios interadministrativos.</t>
  </si>
  <si>
    <t xml:space="preserve">(Resultado del FURAG de la política al cierre 2022  - Resultado del FURAG de la política al cierre del 2021) </t>
  </si>
  <si>
    <t>(Resultado del FURAG de la política al cierre 2022  - Resultado del FURAG de la política al cierre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</si>
</sst>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0.0%"/>
    <numFmt numFmtId="168" formatCode="_(&quot;$&quot;\ * #,##0_);_(&quot;$&quot;\ * \(#,##0\);_(&quot;$&quot;\ * &quot;-&quot;??_);_(@_)"/>
    <numFmt numFmtId="169" formatCode="_(* #,##0_);_(* \(#,##0\);_(* &quot;-&quot;??_);_(@_)"/>
    <numFmt numFmtId="170" formatCode="0_);\(0\)"/>
    <numFmt numFmtId="171" formatCode="_ * #,##0.00_ ;_ * \-#,##0.00_ ;_ * &quot;-&quot;??_ ;_ @_ "/>
    <numFmt numFmtId="172" formatCode="_ * #,##0_ ;_ * \-#,##0_ ;_ * &quot;-&quot;??_ ;_ @_ "/>
    <numFmt numFmtId="173" formatCode="_ &quot;$&quot;\ * #,##0_ ;_ &quot;$&quot;\ * \-#,##0_ ;_ &quot;$&quot;\ * &quot;-&quot;_ ;_ @_ "/>
    <numFmt numFmtId="174" formatCode="_ &quot;$&quot;\ * #,##0.00_ ;_ &quot;$&quot;\ * \-#,##0.00_ ;_ &quot;$&quot;\ * &quot;-&quot;??_ ;_ @_ "/>
    <numFmt numFmtId="175" formatCode="_ &quot;$&quot;\ * #,##0_ ;_ &quot;$&quot;\ * \-#,##0_ ;_ &quot;$&quot;\ * &quot;-&quot;??_ ;_ @_ "/>
    <numFmt numFmtId="176" formatCode="d/mm/yyyy;@"/>
    <numFmt numFmtId="177" formatCode="#,###\ &quot;COP&quot;"/>
    <numFmt numFmtId="178" formatCode="_ [$€-2]\ * #,##0.00_ ;_ [$€-2]\ * \-#,##0.00_ ;_ [$€-2]\ * &quot;-&quot;??_ "/>
    <numFmt numFmtId="179" formatCode="_ * #,##0_ ;_ * \-#,##0_ ;_ * &quot;-&quot;_ ;_ @_ "/>
  </numFmts>
  <fonts count="3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36"/>
      <color theme="0"/>
      <name val="Arial Narrow"/>
      <family val="2"/>
    </font>
    <font>
      <b/>
      <sz val="12"/>
      <color theme="1"/>
      <name val="Arial Narrow"/>
      <family val="2"/>
    </font>
    <font>
      <sz val="12"/>
      <color theme="1"/>
      <name val="Calibri"/>
      <family val="2"/>
      <scheme val="minor"/>
    </font>
    <font>
      <b/>
      <sz val="11"/>
      <color theme="1"/>
      <name val="Arial Narrow"/>
      <family val="2"/>
    </font>
    <font>
      <sz val="11"/>
      <color theme="1"/>
      <name val="Arial Narrow"/>
      <family val="2"/>
    </font>
    <font>
      <b/>
      <sz val="11"/>
      <name val="Calibri"/>
      <family val="2"/>
      <scheme val="minor"/>
    </font>
    <font>
      <b/>
      <sz val="16"/>
      <color theme="1"/>
      <name val="Arial Narrow"/>
      <family val="2"/>
    </font>
    <font>
      <b/>
      <sz val="11"/>
      <name val="Calibri"/>
      <family val="2"/>
    </font>
    <font>
      <sz val="11"/>
      <color indexed="17"/>
      <name val="Calibri"/>
      <family val="2"/>
    </font>
    <font>
      <b/>
      <sz val="16"/>
      <color theme="0"/>
      <name val="Arial Narrow"/>
      <family val="2"/>
    </font>
    <font>
      <b/>
      <sz val="12"/>
      <name val="Calibri"/>
      <family val="2"/>
      <scheme val="minor"/>
    </font>
    <font>
      <sz val="11"/>
      <name val="Calibri"/>
      <family val="2"/>
      <scheme val="minor"/>
    </font>
    <font>
      <sz val="11"/>
      <name val="Calibri"/>
      <family val="2"/>
    </font>
    <font>
      <sz val="11"/>
      <color indexed="8"/>
      <name val="Calibri"/>
      <family val="2"/>
    </font>
    <font>
      <b/>
      <sz val="12"/>
      <color theme="1"/>
      <name val="Calibri"/>
      <family val="2"/>
      <scheme val="minor"/>
    </font>
    <font>
      <sz val="11"/>
      <color rgb="FF000000"/>
      <name val="Calibri"/>
      <family val="2"/>
      <scheme val="minor"/>
    </font>
    <font>
      <b/>
      <sz val="9"/>
      <color indexed="81"/>
      <name val="Tahoma"/>
      <family val="2"/>
    </font>
    <font>
      <sz val="9"/>
      <color indexed="81"/>
      <name val="Tahoma"/>
      <family val="2"/>
    </font>
    <font>
      <sz val="10"/>
      <name val="Arial"/>
      <family val="2"/>
    </font>
    <font>
      <b/>
      <sz val="10"/>
      <name val="Arial"/>
      <family val="2"/>
    </font>
    <font>
      <sz val="10"/>
      <name val="Arial Narrow"/>
      <family val="2"/>
    </font>
    <font>
      <sz val="10"/>
      <color rgb="FFFF0000"/>
      <name val="Arial"/>
      <family val="2"/>
    </font>
    <font>
      <sz val="10"/>
      <color theme="1"/>
      <name val="Arial"/>
      <family val="2"/>
    </font>
    <font>
      <sz val="16"/>
      <name val="Arial Narrow"/>
      <family val="2"/>
    </font>
    <font>
      <b/>
      <sz val="16"/>
      <name val="Arial Narrow"/>
      <family val="2"/>
    </font>
    <font>
      <sz val="10"/>
      <color indexed="10"/>
      <name val="Arial"/>
      <family val="2"/>
    </font>
    <font>
      <sz val="10"/>
      <color theme="1"/>
      <name val="Verdana"/>
      <family val="2"/>
    </font>
    <font>
      <b/>
      <sz val="10"/>
      <color theme="1"/>
      <name val="Verdana"/>
      <family val="2"/>
    </font>
    <font>
      <sz val="10"/>
      <name val="Calibri"/>
      <family val="2"/>
    </font>
  </fonts>
  <fills count="18">
    <fill>
      <patternFill patternType="none"/>
    </fill>
    <fill>
      <patternFill patternType="gray125"/>
    </fill>
    <fill>
      <patternFill patternType="solid">
        <fgColor theme="5" tint="-0.24997711111789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indexed="49"/>
        <bgColor indexed="64"/>
      </patternFill>
    </fill>
    <fill>
      <patternFill patternType="solid">
        <fgColor rgb="FFFFFF00"/>
        <bgColor indexed="64"/>
      </patternFill>
    </fill>
    <fill>
      <patternFill patternType="solid">
        <fgColor theme="6" tint="0.39997558519241921"/>
        <bgColor indexed="64"/>
      </patternFill>
    </fill>
    <fill>
      <patternFill patternType="solid">
        <fgColor rgb="FFDBE5F1"/>
        <bgColor indexed="64"/>
      </patternFill>
    </fill>
    <fill>
      <patternFill patternType="solid">
        <fgColor rgb="FF808080"/>
        <bgColor indexed="64"/>
      </patternFill>
    </fill>
  </fills>
  <borders count="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bottom style="thin">
        <color indexed="64"/>
      </bottom>
      <diagonal/>
    </border>
    <border>
      <left/>
      <right/>
      <top style="thin">
        <color indexed="64"/>
      </top>
      <bottom/>
      <diagonal/>
    </border>
  </borders>
  <cellStyleXfs count="45">
    <xf numFmtId="0" fontId="0" fillId="0" borderId="0"/>
    <xf numFmtId="171" fontId="26" fillId="0" borderId="0" applyFont="0" applyFill="0" applyBorder="0" applyAlignment="0" applyProtection="0"/>
    <xf numFmtId="173" fontId="26" fillId="0" borderId="0" applyFont="0" applyFill="0" applyBorder="0" applyAlignment="0" applyProtection="0"/>
    <xf numFmtId="9" fontId="26" fillId="0" borderId="0" applyFont="0" applyFill="0" applyBorder="0" applyAlignment="0" applyProtection="0"/>
    <xf numFmtId="0" fontId="5" fillId="0" borderId="0"/>
    <xf numFmtId="166"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0" fontId="26" fillId="0" borderId="0"/>
    <xf numFmtId="9" fontId="26" fillId="0" borderId="0" applyFont="0" applyFill="0" applyBorder="0" applyAlignment="0" applyProtection="0"/>
    <xf numFmtId="171" fontId="26" fillId="0" borderId="0" applyFont="0" applyFill="0" applyBorder="0" applyAlignment="0" applyProtection="0"/>
    <xf numFmtId="174" fontId="26" fillId="0" borderId="0" applyFont="0" applyFill="0" applyBorder="0" applyAlignment="0" applyProtection="0"/>
    <xf numFmtId="173" fontId="26" fillId="0" borderId="0" applyFont="0" applyFill="0" applyBorder="0" applyAlignment="0" applyProtection="0"/>
    <xf numFmtId="0" fontId="26" fillId="0" borderId="0"/>
    <xf numFmtId="9" fontId="26" fillId="0" borderId="0" applyFont="0" applyFill="0" applyBorder="0" applyAlignment="0" applyProtection="0"/>
    <xf numFmtId="165" fontId="3" fillId="0" borderId="0" applyFont="0" applyFill="0" applyBorder="0" applyAlignment="0" applyProtection="0"/>
    <xf numFmtId="0" fontId="3" fillId="0" borderId="0"/>
    <xf numFmtId="49" fontId="34" fillId="0" borderId="0" applyFill="0" applyBorder="0" applyProtection="0">
      <alignment horizontal="left" vertical="center"/>
    </xf>
    <xf numFmtId="177" fontId="30" fillId="0" borderId="0" applyFont="0" applyFill="0" applyBorder="0" applyAlignment="0" applyProtection="0"/>
    <xf numFmtId="178" fontId="26" fillId="0" borderId="0" applyFont="0" applyFill="0" applyBorder="0" applyAlignment="0" applyProtection="0"/>
    <xf numFmtId="0" fontId="35" fillId="16" borderId="0" applyNumberFormat="0" applyBorder="0" applyProtection="0">
      <alignment horizontal="center" vertical="center"/>
    </xf>
    <xf numFmtId="0" fontId="35" fillId="17" borderId="3" applyNumberFormat="0" applyProtection="0">
      <alignment horizontal="left" vertical="center" wrapText="1"/>
    </xf>
    <xf numFmtId="179"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0" fontId="26" fillId="0" borderId="0"/>
    <xf numFmtId="0" fontId="26" fillId="0" borderId="0"/>
    <xf numFmtId="0" fontId="3" fillId="0" borderId="0"/>
    <xf numFmtId="0" fontId="26" fillId="0" borderId="0"/>
    <xf numFmtId="9" fontId="2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cellStyleXfs>
  <cellXfs count="598">
    <xf numFmtId="0" fontId="0" fillId="0" borderId="0" xfId="0"/>
    <xf numFmtId="0" fontId="5" fillId="0" borderId="0" xfId="4" applyAlignment="1">
      <alignment vertical="top" wrapText="1"/>
    </xf>
    <xf numFmtId="0" fontId="5" fillId="0" borderId="0" xfId="4" applyAlignment="1">
      <alignment horizontal="center" vertical="top" wrapText="1"/>
    </xf>
    <xf numFmtId="0" fontId="9" fillId="0" borderId="0" xfId="4" applyFont="1" applyAlignment="1">
      <alignment horizontal="left" vertical="top" wrapText="1"/>
    </xf>
    <xf numFmtId="0" fontId="10" fillId="0" borderId="0" xfId="4" applyFont="1" applyAlignment="1">
      <alignment vertical="top" wrapText="1"/>
    </xf>
    <xf numFmtId="0" fontId="11" fillId="0" borderId="0" xfId="4" applyFont="1" applyAlignment="1">
      <alignment horizontal="left" vertical="top" wrapText="1"/>
    </xf>
    <xf numFmtId="0" fontId="5" fillId="0" borderId="3" xfId="4" applyBorder="1" applyAlignment="1">
      <alignment horizontal="left" vertical="center"/>
    </xf>
    <xf numFmtId="0" fontId="5" fillId="0" borderId="0" xfId="4" applyAlignment="1">
      <alignment horizontal="left" vertical="top"/>
    </xf>
    <xf numFmtId="14" fontId="5" fillId="0" borderId="3" xfId="4" applyNumberFormat="1" applyBorder="1" applyAlignment="1">
      <alignment horizontal="center" vertical="center"/>
    </xf>
    <xf numFmtId="0" fontId="13" fillId="0" borderId="0" xfId="4" applyFont="1" applyAlignment="1">
      <alignment horizontal="center" vertical="top" wrapText="1"/>
    </xf>
    <xf numFmtId="0" fontId="12" fillId="0" borderId="0" xfId="4" applyFont="1" applyAlignment="1">
      <alignment horizontal="left" vertical="top" wrapText="1"/>
    </xf>
    <xf numFmtId="0" fontId="5" fillId="0" borderId="0" xfId="4" applyAlignment="1">
      <alignment horizontal="center" vertical="center"/>
    </xf>
    <xf numFmtId="0" fontId="14" fillId="0" borderId="0" xfId="4" applyFont="1" applyAlignment="1">
      <alignment horizontal="center" vertical="center" wrapText="1"/>
    </xf>
    <xf numFmtId="0" fontId="14" fillId="3" borderId="3" xfId="4" applyFont="1" applyFill="1" applyBorder="1" applyAlignment="1">
      <alignment horizontal="center" vertical="center" wrapText="1"/>
    </xf>
    <xf numFmtId="166" fontId="14" fillId="0" borderId="0" xfId="4" applyNumberFormat="1" applyFont="1" applyAlignment="1">
      <alignment horizontal="center" vertical="center" wrapText="1"/>
    </xf>
    <xf numFmtId="166" fontId="14" fillId="0" borderId="0" xfId="5" applyFont="1" applyFill="1" applyBorder="1" applyAlignment="1">
      <alignment horizontal="center" vertical="center" wrapText="1"/>
    </xf>
    <xf numFmtId="0" fontId="14" fillId="3" borderId="5" xfId="4" applyFont="1" applyFill="1" applyBorder="1" applyAlignment="1">
      <alignment horizontal="center" vertical="center" wrapText="1"/>
    </xf>
    <xf numFmtId="0" fontId="14" fillId="3" borderId="6" xfId="4" applyFont="1" applyFill="1" applyBorder="1" applyAlignment="1">
      <alignment horizontal="center" vertical="center" wrapText="1"/>
    </xf>
    <xf numFmtId="0" fontId="14" fillId="3" borderId="7" xfId="4" applyFont="1" applyFill="1" applyBorder="1" applyAlignment="1">
      <alignment horizontal="center" vertical="center" wrapText="1"/>
    </xf>
    <xf numFmtId="0" fontId="17" fillId="4" borderId="7" xfId="4" applyFont="1" applyFill="1" applyBorder="1" applyAlignment="1">
      <alignment horizontal="center" vertical="center" wrapText="1"/>
    </xf>
    <xf numFmtId="0" fontId="17" fillId="4" borderId="5" xfId="4" applyFont="1" applyFill="1" applyBorder="1" applyAlignment="1">
      <alignment horizontal="center" vertical="center" wrapText="1"/>
    </xf>
    <xf numFmtId="0" fontId="17" fillId="4" borderId="6" xfId="4" applyFont="1" applyFill="1" applyBorder="1" applyAlignment="1">
      <alignment horizontal="center" vertical="center" wrapText="1"/>
    </xf>
    <xf numFmtId="0" fontId="5" fillId="5" borderId="10" xfId="4" applyFill="1" applyBorder="1" applyAlignment="1">
      <alignment horizontal="center" vertical="center" wrapText="1"/>
    </xf>
    <xf numFmtId="167" fontId="6" fillId="5" borderId="10" xfId="6" applyNumberFormat="1" applyFont="1" applyFill="1" applyBorder="1" applyAlignment="1">
      <alignment horizontal="center" vertical="center" wrapText="1"/>
    </xf>
    <xf numFmtId="9" fontId="6" fillId="5" borderId="10" xfId="6" applyFont="1" applyFill="1" applyBorder="1" applyAlignment="1">
      <alignment horizontal="center" vertical="center" wrapText="1"/>
    </xf>
    <xf numFmtId="0" fontId="5" fillId="5" borderId="14" xfId="4" applyFill="1" applyBorder="1" applyAlignment="1">
      <alignment horizontal="center" vertical="center" wrapText="1"/>
    </xf>
    <xf numFmtId="167" fontId="6" fillId="5" borderId="14" xfId="6" applyNumberFormat="1" applyFont="1" applyFill="1" applyBorder="1" applyAlignment="1">
      <alignment horizontal="center" vertical="center" wrapText="1"/>
    </xf>
    <xf numFmtId="9" fontId="6" fillId="5" borderId="14" xfId="6" applyFont="1" applyFill="1" applyBorder="1" applyAlignment="1">
      <alignment horizontal="center" vertical="center" wrapText="1"/>
    </xf>
    <xf numFmtId="166" fontId="19" fillId="6" borderId="17" xfId="5" applyFont="1" applyFill="1" applyBorder="1" applyAlignment="1">
      <alignment horizontal="center" vertical="center" wrapText="1"/>
    </xf>
    <xf numFmtId="9" fontId="6" fillId="6" borderId="17" xfId="6" applyFont="1" applyFill="1" applyBorder="1" applyAlignment="1">
      <alignment horizontal="center" vertical="center" wrapText="1"/>
    </xf>
    <xf numFmtId="0" fontId="6" fillId="6" borderId="3" xfId="5" applyNumberFormat="1" applyFont="1" applyFill="1" applyBorder="1" applyAlignment="1">
      <alignment horizontal="center" vertical="center" wrapText="1"/>
    </xf>
    <xf numFmtId="167" fontId="6" fillId="6" borderId="3" xfId="6" applyNumberFormat="1" applyFont="1" applyFill="1" applyBorder="1" applyAlignment="1">
      <alignment horizontal="center" vertical="center" wrapText="1"/>
    </xf>
    <xf numFmtId="9" fontId="6" fillId="6" borderId="3" xfId="6" applyFont="1" applyFill="1" applyBorder="1" applyAlignment="1">
      <alignment horizontal="center" vertical="center" wrapText="1"/>
    </xf>
    <xf numFmtId="9" fontId="19" fillId="6" borderId="3" xfId="6" applyFont="1" applyFill="1" applyBorder="1" applyAlignment="1">
      <alignment horizontal="center" vertical="center" wrapText="1"/>
    </xf>
    <xf numFmtId="167" fontId="6" fillId="7" borderId="10" xfId="6" applyNumberFormat="1" applyFont="1" applyFill="1" applyBorder="1" applyAlignment="1">
      <alignment horizontal="center" vertical="center" wrapText="1"/>
    </xf>
    <xf numFmtId="9" fontId="19" fillId="7" borderId="10" xfId="6" applyFont="1" applyFill="1" applyBorder="1" applyAlignment="1">
      <alignment horizontal="center" vertical="center" wrapText="1"/>
    </xf>
    <xf numFmtId="9" fontId="6" fillId="7" borderId="10" xfId="6" applyFont="1" applyFill="1" applyBorder="1" applyAlignment="1">
      <alignment horizontal="center" vertical="center" wrapText="1"/>
    </xf>
    <xf numFmtId="167" fontId="6" fillId="7" borderId="3" xfId="6" applyNumberFormat="1" applyFont="1" applyFill="1" applyBorder="1" applyAlignment="1">
      <alignment horizontal="center" vertical="center" wrapText="1"/>
    </xf>
    <xf numFmtId="9" fontId="6" fillId="7" borderId="3" xfId="6" applyFont="1" applyFill="1" applyBorder="1" applyAlignment="1">
      <alignment horizontal="center" vertical="center" wrapText="1"/>
    </xf>
    <xf numFmtId="39" fontId="6" fillId="7" borderId="3" xfId="5" applyNumberFormat="1" applyFont="1" applyFill="1" applyBorder="1" applyAlignment="1">
      <alignment horizontal="center" vertical="center" wrapText="1"/>
    </xf>
    <xf numFmtId="169" fontId="6" fillId="7" borderId="3" xfId="5" applyNumberFormat="1" applyFont="1" applyFill="1" applyBorder="1" applyAlignment="1">
      <alignment horizontal="center" vertical="center" wrapText="1"/>
    </xf>
    <xf numFmtId="0" fontId="6" fillId="7" borderId="3" xfId="5" applyNumberFormat="1" applyFont="1" applyFill="1" applyBorder="1" applyAlignment="1">
      <alignment horizontal="center" vertical="center" wrapText="1"/>
    </xf>
    <xf numFmtId="167" fontId="19" fillId="7" borderId="3" xfId="6" applyNumberFormat="1" applyFont="1" applyFill="1" applyBorder="1" applyAlignment="1">
      <alignment horizontal="center" vertical="center" wrapText="1"/>
    </xf>
    <xf numFmtId="9" fontId="19" fillId="7" borderId="3" xfId="6" applyFont="1" applyFill="1" applyBorder="1" applyAlignment="1">
      <alignment horizontal="center" vertical="center" wrapText="1"/>
    </xf>
    <xf numFmtId="167" fontId="6" fillId="7" borderId="14" xfId="6" applyNumberFormat="1" applyFont="1" applyFill="1" applyBorder="1" applyAlignment="1">
      <alignment horizontal="center" vertical="center" wrapText="1"/>
    </xf>
    <xf numFmtId="9" fontId="6" fillId="7" borderId="14" xfId="6" applyFont="1" applyFill="1" applyBorder="1" applyAlignment="1">
      <alignment horizontal="center" vertical="center" wrapText="1"/>
    </xf>
    <xf numFmtId="167" fontId="6" fillId="8" borderId="10" xfId="6" applyNumberFormat="1" applyFont="1" applyFill="1" applyBorder="1" applyAlignment="1">
      <alignment horizontal="center" vertical="center" wrapText="1"/>
    </xf>
    <xf numFmtId="9" fontId="6" fillId="8" borderId="10" xfId="6" applyFont="1" applyFill="1" applyBorder="1" applyAlignment="1">
      <alignment horizontal="center" vertical="center" wrapText="1"/>
    </xf>
    <xf numFmtId="167" fontId="19" fillId="8" borderId="3" xfId="6" applyNumberFormat="1" applyFont="1" applyFill="1" applyBorder="1" applyAlignment="1">
      <alignment horizontal="center" vertical="center" wrapText="1"/>
    </xf>
    <xf numFmtId="9" fontId="19" fillId="8" borderId="3" xfId="6" applyFont="1" applyFill="1" applyBorder="1" applyAlignment="1">
      <alignment horizontal="center" vertical="center" wrapText="1"/>
    </xf>
    <xf numFmtId="9" fontId="6" fillId="8" borderId="3" xfId="6" applyFont="1" applyFill="1" applyBorder="1" applyAlignment="1">
      <alignment horizontal="center" vertical="center" wrapText="1"/>
    </xf>
    <xf numFmtId="167" fontId="6" fillId="8" borderId="3" xfId="6" applyNumberFormat="1" applyFont="1" applyFill="1" applyBorder="1" applyAlignment="1">
      <alignment horizontal="center" vertical="center" wrapText="1"/>
    </xf>
    <xf numFmtId="170" fontId="6" fillId="8" borderId="3" xfId="5" applyNumberFormat="1" applyFont="1" applyFill="1" applyBorder="1" applyAlignment="1">
      <alignment horizontal="center" vertical="center" wrapText="1"/>
    </xf>
    <xf numFmtId="169" fontId="6" fillId="8" borderId="3" xfId="5" applyNumberFormat="1" applyFont="1" applyFill="1" applyBorder="1" applyAlignment="1">
      <alignment horizontal="center" vertical="center" wrapText="1"/>
    </xf>
    <xf numFmtId="9" fontId="6" fillId="8" borderId="5" xfId="6" applyFont="1" applyFill="1" applyBorder="1" applyAlignment="1">
      <alignment horizontal="center" vertical="center" wrapText="1"/>
    </xf>
    <xf numFmtId="9" fontId="23" fillId="9" borderId="10" xfId="4" applyNumberFormat="1" applyFont="1" applyFill="1" applyBorder="1" applyAlignment="1">
      <alignment horizontal="center" vertical="center" wrapText="1" readingOrder="1"/>
    </xf>
    <xf numFmtId="9" fontId="19" fillId="9" borderId="10" xfId="6" applyFont="1" applyFill="1" applyBorder="1" applyAlignment="1">
      <alignment horizontal="center" vertical="center" wrapText="1"/>
    </xf>
    <xf numFmtId="9" fontId="23" fillId="9" borderId="3" xfId="4" applyNumberFormat="1" applyFont="1" applyFill="1" applyBorder="1" applyAlignment="1">
      <alignment horizontal="center" vertical="center" wrapText="1" readingOrder="1"/>
    </xf>
    <xf numFmtId="9" fontId="19" fillId="9" borderId="3" xfId="6" applyFont="1" applyFill="1" applyBorder="1" applyAlignment="1">
      <alignment horizontal="center" vertical="center" wrapText="1"/>
    </xf>
    <xf numFmtId="0" fontId="5" fillId="9" borderId="1" xfId="4" applyFill="1" applyBorder="1" applyAlignment="1">
      <alignment horizontal="center" vertical="center" wrapText="1"/>
    </xf>
    <xf numFmtId="167" fontId="6" fillId="9" borderId="17" xfId="6" applyNumberFormat="1" applyFont="1" applyFill="1" applyBorder="1" applyAlignment="1">
      <alignment horizontal="center" vertical="center" wrapText="1"/>
    </xf>
    <xf numFmtId="9" fontId="6" fillId="9" borderId="17" xfId="6" applyFont="1" applyFill="1" applyBorder="1" applyAlignment="1">
      <alignment horizontal="center" vertical="center" wrapText="1"/>
    </xf>
    <xf numFmtId="167" fontId="6" fillId="9" borderId="3" xfId="6" applyNumberFormat="1" applyFont="1" applyFill="1" applyBorder="1" applyAlignment="1">
      <alignment horizontal="center" vertical="center" wrapText="1"/>
    </xf>
    <xf numFmtId="9" fontId="6" fillId="9" borderId="3" xfId="6" applyFont="1" applyFill="1" applyBorder="1" applyAlignment="1">
      <alignment horizontal="center" vertical="center" wrapText="1"/>
    </xf>
    <xf numFmtId="9" fontId="5" fillId="9" borderId="3" xfId="4" applyNumberFormat="1" applyFill="1" applyBorder="1" applyAlignment="1">
      <alignment horizontal="center" vertical="top" wrapText="1"/>
    </xf>
    <xf numFmtId="0" fontId="5" fillId="9" borderId="3" xfId="4" applyFill="1" applyBorder="1" applyAlignment="1">
      <alignment horizontal="center" vertical="top" wrapText="1"/>
    </xf>
    <xf numFmtId="9" fontId="5" fillId="9" borderId="3" xfId="4" applyNumberFormat="1" applyFill="1" applyBorder="1" applyAlignment="1">
      <alignment horizontal="center" vertical="center" wrapText="1"/>
    </xf>
    <xf numFmtId="9" fontId="5" fillId="9" borderId="3" xfId="4" applyNumberFormat="1" applyFill="1" applyBorder="1" applyAlignment="1">
      <alignment vertical="center" wrapText="1"/>
    </xf>
    <xf numFmtId="9" fontId="5" fillId="9" borderId="14" xfId="4" applyNumberFormat="1" applyFill="1" applyBorder="1" applyAlignment="1">
      <alignment horizontal="center" vertical="center" wrapText="1"/>
    </xf>
    <xf numFmtId="9" fontId="5" fillId="0" borderId="0" xfId="4" applyNumberFormat="1" applyAlignment="1">
      <alignment vertical="top" wrapText="1"/>
    </xf>
    <xf numFmtId="0" fontId="26" fillId="0" borderId="0" xfId="0" applyFont="1" applyAlignment="1">
      <alignment vertical="center" wrapText="1"/>
    </xf>
    <xf numFmtId="0" fontId="28" fillId="11" borderId="39" xfId="0" applyFont="1" applyFill="1" applyBorder="1" applyAlignment="1">
      <alignment horizontal="center" vertical="center" wrapText="1"/>
    </xf>
    <xf numFmtId="0" fontId="26" fillId="0" borderId="0" xfId="0" applyFont="1" applyAlignment="1">
      <alignment horizontal="center" vertical="center"/>
    </xf>
    <xf numFmtId="0" fontId="27" fillId="12" borderId="3" xfId="0" quotePrefix="1" applyFont="1" applyFill="1" applyBorder="1" applyAlignment="1">
      <alignment horizontal="center" vertical="center" wrapText="1"/>
    </xf>
    <xf numFmtId="0" fontId="27" fillId="8" borderId="3" xfId="0" quotePrefix="1" applyFont="1" applyFill="1" applyBorder="1" applyAlignment="1">
      <alignment horizontal="center" vertical="center" wrapText="1"/>
    </xf>
    <xf numFmtId="0" fontId="27" fillId="12" borderId="17" xfId="0" quotePrefix="1" applyFont="1" applyFill="1" applyBorder="1" applyAlignment="1">
      <alignment horizontal="center" vertical="center" wrapText="1"/>
    </xf>
    <xf numFmtId="0" fontId="27" fillId="12" borderId="17" xfId="0" applyFont="1" applyFill="1" applyBorder="1" applyAlignment="1">
      <alignment horizontal="center" vertical="center" wrapText="1"/>
    </xf>
    <xf numFmtId="0" fontId="26" fillId="0" borderId="0" xfId="0" applyFont="1" applyAlignment="1">
      <alignment vertical="center"/>
    </xf>
    <xf numFmtId="9" fontId="26" fillId="10" borderId="17" xfId="3" applyFont="1" applyFill="1" applyBorder="1" applyAlignment="1" applyProtection="1">
      <alignment horizontal="center" vertical="center" wrapText="1"/>
      <protection locked="0"/>
    </xf>
    <xf numFmtId="0" fontId="26" fillId="10" borderId="17" xfId="0" applyFont="1" applyFill="1" applyBorder="1" applyAlignment="1" applyProtection="1">
      <alignment horizontal="center" vertical="center" wrapText="1"/>
      <protection locked="0"/>
    </xf>
    <xf numFmtId="9" fontId="26" fillId="10" borderId="3" xfId="3" applyFont="1" applyFill="1" applyBorder="1" applyAlignment="1" applyProtection="1">
      <alignment horizontal="center" vertical="center" wrapText="1"/>
      <protection locked="0"/>
    </xf>
    <xf numFmtId="9" fontId="26" fillId="0" borderId="3" xfId="9" applyFont="1" applyFill="1" applyBorder="1" applyAlignment="1" applyProtection="1">
      <alignment horizontal="center" vertical="center" wrapText="1"/>
      <protection locked="0"/>
    </xf>
    <xf numFmtId="0" fontId="26" fillId="0" borderId="3" xfId="0" applyFont="1" applyBorder="1" applyAlignment="1">
      <alignment vertical="center" wrapText="1"/>
    </xf>
    <xf numFmtId="9" fontId="26" fillId="0" borderId="0" xfId="3" applyFont="1" applyBorder="1" applyAlignment="1" applyProtection="1">
      <alignment horizontal="center" vertical="center" wrapText="1"/>
      <protection locked="0"/>
    </xf>
    <xf numFmtId="172" fontId="26" fillId="0" borderId="0" xfId="1" applyNumberFormat="1" applyFont="1" applyBorder="1" applyAlignment="1" applyProtection="1">
      <alignment horizontal="center" vertical="center" wrapText="1"/>
      <protection locked="0"/>
    </xf>
    <xf numFmtId="0" fontId="26" fillId="10" borderId="3" xfId="0" applyFont="1" applyFill="1" applyBorder="1" applyAlignment="1">
      <alignment horizontal="justify" vertical="center" wrapText="1"/>
    </xf>
    <xf numFmtId="9" fontId="26" fillId="0" borderId="3" xfId="9" applyFont="1" applyFill="1" applyBorder="1" applyAlignment="1">
      <alignment horizontal="center" vertical="center" wrapText="1"/>
    </xf>
    <xf numFmtId="9" fontId="26" fillId="0" borderId="3" xfId="0" applyNumberFormat="1" applyFont="1" applyBorder="1" applyAlignment="1">
      <alignment horizontal="center" vertical="center" wrapText="1"/>
    </xf>
    <xf numFmtId="0" fontId="26" fillId="0" borderId="3" xfId="0" applyFont="1" applyBorder="1" applyAlignment="1">
      <alignment horizontal="justify" vertical="center" wrapText="1"/>
    </xf>
    <xf numFmtId="0" fontId="26" fillId="0" borderId="0" xfId="0" applyFont="1" applyAlignment="1">
      <alignment horizontal="center" vertical="center" wrapText="1"/>
    </xf>
    <xf numFmtId="14" fontId="26" fillId="0" borderId="0" xfId="0" applyNumberFormat="1" applyFont="1" applyAlignment="1">
      <alignment horizontal="center" vertical="center" wrapText="1"/>
    </xf>
    <xf numFmtId="0" fontId="26" fillId="0" borderId="0" xfId="0" applyFont="1" applyAlignment="1">
      <alignment horizontal="justify" vertical="center" wrapText="1"/>
    </xf>
    <xf numFmtId="175" fontId="26" fillId="0" borderId="0" xfId="11" applyNumberFormat="1" applyFont="1" applyFill="1" applyBorder="1" applyAlignment="1">
      <alignment horizontal="center" vertical="center" wrapText="1"/>
    </xf>
    <xf numFmtId="0" fontId="26" fillId="0" borderId="3" xfId="0" applyFont="1" applyBorder="1" applyAlignment="1">
      <alignment horizontal="justify" vertical="center"/>
    </xf>
    <xf numFmtId="9" fontId="26" fillId="0" borderId="3" xfId="3" applyFont="1" applyFill="1" applyBorder="1" applyAlignment="1">
      <alignment horizontal="center" vertical="center" wrapText="1"/>
    </xf>
    <xf numFmtId="9" fontId="26" fillId="0" borderId="0" xfId="3" applyFont="1" applyBorder="1" applyAlignment="1">
      <alignment horizontal="center" vertical="center" wrapText="1"/>
    </xf>
    <xf numFmtId="172" fontId="26" fillId="0" borderId="0" xfId="1" applyNumberFormat="1" applyFont="1" applyBorder="1" applyAlignment="1">
      <alignment horizontal="center" vertical="center" wrapText="1"/>
    </xf>
    <xf numFmtId="9" fontId="26" fillId="0" borderId="3" xfId="9" applyFont="1" applyBorder="1" applyAlignment="1">
      <alignment horizontal="center" vertical="center" wrapText="1"/>
    </xf>
    <xf numFmtId="0" fontId="26" fillId="0" borderId="17" xfId="0" applyFont="1" applyBorder="1" applyAlignment="1">
      <alignment vertical="center" wrapText="1"/>
    </xf>
    <xf numFmtId="0" fontId="26" fillId="0" borderId="3" xfId="0" applyFont="1" applyBorder="1" applyAlignment="1">
      <alignment horizontal="center" vertical="center"/>
    </xf>
    <xf numFmtId="172" fontId="26" fillId="0" borderId="0" xfId="1" applyNumberFormat="1" applyFont="1" applyFill="1" applyBorder="1" applyAlignment="1">
      <alignment horizontal="center" vertical="center" wrapText="1"/>
    </xf>
    <xf numFmtId="9" fontId="26" fillId="0" borderId="3" xfId="3" applyFont="1" applyBorder="1" applyAlignment="1">
      <alignment horizontal="center" vertical="center" wrapText="1"/>
    </xf>
    <xf numFmtId="9" fontId="26" fillId="0" borderId="3" xfId="3" applyFont="1" applyBorder="1" applyAlignment="1">
      <alignment horizontal="center" vertical="center"/>
    </xf>
    <xf numFmtId="0" fontId="26" fillId="0" borderId="0" xfId="0" applyFont="1" applyAlignment="1">
      <alignment wrapText="1"/>
    </xf>
    <xf numFmtId="0" fontId="26" fillId="0" borderId="0" xfId="0" applyFont="1" applyAlignment="1">
      <alignment horizontal="justify" vertical="center"/>
    </xf>
    <xf numFmtId="9" fontId="26" fillId="0" borderId="0" xfId="3" applyFont="1" applyAlignment="1">
      <alignment horizontal="center" vertical="center"/>
    </xf>
    <xf numFmtId="172" fontId="26" fillId="0" borderId="0" xfId="1" applyNumberFormat="1" applyFont="1" applyAlignment="1">
      <alignment horizontal="center" vertical="center"/>
    </xf>
    <xf numFmtId="0" fontId="14" fillId="3" borderId="41" xfId="4" applyFont="1" applyFill="1" applyBorder="1" applyAlignment="1">
      <alignment horizontal="center" vertical="center" wrapText="1"/>
    </xf>
    <xf numFmtId="0" fontId="19" fillId="9" borderId="3" xfId="4" applyFont="1" applyFill="1" applyBorder="1" applyAlignment="1">
      <alignment horizontal="center" vertical="center" wrapText="1"/>
    </xf>
    <xf numFmtId="0" fontId="5" fillId="9" borderId="17" xfId="4" applyFill="1" applyBorder="1" applyAlignment="1">
      <alignment horizontal="center" vertical="center" wrapText="1"/>
    </xf>
    <xf numFmtId="0" fontId="5" fillId="9" borderId="3" xfId="4" applyFill="1" applyBorder="1" applyAlignment="1">
      <alignment horizontal="center" vertical="center" wrapText="1"/>
    </xf>
    <xf numFmtId="0" fontId="19" fillId="9" borderId="10" xfId="4" applyFont="1" applyFill="1" applyBorder="1" applyAlignment="1">
      <alignment horizontal="center" vertical="center" wrapText="1"/>
    </xf>
    <xf numFmtId="0" fontId="5" fillId="9" borderId="22" xfId="4" applyFill="1" applyBorder="1" applyAlignment="1">
      <alignment horizontal="center" vertical="center" wrapText="1"/>
    </xf>
    <xf numFmtId="0" fontId="5" fillId="9" borderId="14" xfId="4" applyFill="1" applyBorder="1" applyAlignment="1">
      <alignment horizontal="center" vertical="center" wrapText="1"/>
    </xf>
    <xf numFmtId="0" fontId="5" fillId="7" borderId="3" xfId="4" applyFill="1" applyBorder="1" applyAlignment="1">
      <alignment horizontal="center" vertical="center" wrapText="1"/>
    </xf>
    <xf numFmtId="0" fontId="5" fillId="7" borderId="14" xfId="4" applyFill="1" applyBorder="1" applyAlignment="1">
      <alignment horizontal="center" vertical="center" wrapText="1"/>
    </xf>
    <xf numFmtId="0" fontId="5" fillId="8" borderId="3" xfId="4" applyFill="1" applyBorder="1" applyAlignment="1">
      <alignment horizontal="center" vertical="center" wrapText="1"/>
    </xf>
    <xf numFmtId="0" fontId="5" fillId="8" borderId="5" xfId="4" applyFill="1" applyBorder="1" applyAlignment="1">
      <alignment horizontal="center" vertical="center" wrapText="1"/>
    </xf>
    <xf numFmtId="0" fontId="5" fillId="8" borderId="10" xfId="4" applyFill="1" applyBorder="1" applyAlignment="1">
      <alignment horizontal="center" vertical="center" wrapText="1"/>
    </xf>
    <xf numFmtId="0" fontId="5" fillId="7" borderId="10" xfId="4" applyFill="1" applyBorder="1" applyAlignment="1">
      <alignment horizontal="center" vertical="center" wrapText="1"/>
    </xf>
    <xf numFmtId="0" fontId="5" fillId="6" borderId="3" xfId="4" applyFill="1" applyBorder="1" applyAlignment="1">
      <alignment horizontal="center" vertical="center" wrapText="1"/>
    </xf>
    <xf numFmtId="0" fontId="20" fillId="7" borderId="10" xfId="4" applyFont="1" applyFill="1" applyBorder="1" applyAlignment="1">
      <alignment horizontal="center" vertical="center"/>
    </xf>
    <xf numFmtId="0" fontId="20" fillId="7" borderId="3" xfId="4" applyFont="1" applyFill="1" applyBorder="1" applyAlignment="1">
      <alignment horizontal="center" vertical="center"/>
    </xf>
    <xf numFmtId="0" fontId="20" fillId="8" borderId="10" xfId="4" applyFont="1" applyFill="1" applyBorder="1" applyAlignment="1">
      <alignment horizontal="center" vertical="center" wrapText="1"/>
    </xf>
    <xf numFmtId="0" fontId="20" fillId="8" borderId="3" xfId="4" applyFont="1" applyFill="1" applyBorder="1" applyAlignment="1">
      <alignment horizontal="center" vertical="center" wrapText="1"/>
    </xf>
    <xf numFmtId="0" fontId="20" fillId="8" borderId="5" xfId="4" applyFont="1" applyFill="1" applyBorder="1" applyAlignment="1">
      <alignment horizontal="center" vertical="center" wrapText="1"/>
    </xf>
    <xf numFmtId="0" fontId="27" fillId="10" borderId="3" xfId="0" applyFont="1" applyFill="1" applyBorder="1" applyAlignment="1">
      <alignment horizontal="center" vertical="center" wrapText="1"/>
    </xf>
    <xf numFmtId="0" fontId="26" fillId="0" borderId="3" xfId="0" applyFont="1" applyBorder="1" applyAlignment="1">
      <alignment horizontal="center" vertical="center" wrapText="1"/>
    </xf>
    <xf numFmtId="14" fontId="26" fillId="0" borderId="3" xfId="0" applyNumberFormat="1" applyFont="1" applyBorder="1" applyAlignment="1">
      <alignment horizontal="center" vertical="center" wrapText="1"/>
    </xf>
    <xf numFmtId="0" fontId="27" fillId="0" borderId="6" xfId="0" applyFont="1" applyBorder="1" applyAlignment="1" applyProtection="1">
      <alignment horizontal="center" vertical="center" wrapText="1"/>
      <protection locked="0"/>
    </xf>
    <xf numFmtId="0" fontId="27" fillId="0" borderId="41" xfId="0" applyFont="1" applyBorder="1" applyAlignment="1" applyProtection="1">
      <alignment horizontal="center" vertical="center" wrapText="1"/>
      <protection locked="0"/>
    </xf>
    <xf numFmtId="172" fontId="27" fillId="13" borderId="5" xfId="1" applyNumberFormat="1" applyFont="1" applyFill="1" applyBorder="1" applyAlignment="1">
      <alignment horizontal="center" vertical="center" wrapText="1"/>
    </xf>
    <xf numFmtId="172" fontId="27" fillId="13" borderId="17" xfId="1" applyNumberFormat="1" applyFont="1" applyFill="1" applyBorder="1" applyAlignment="1">
      <alignment horizontal="center" vertical="center" wrapText="1"/>
    </xf>
    <xf numFmtId="9" fontId="26" fillId="7" borderId="3" xfId="3" applyFont="1" applyFill="1" applyBorder="1" applyAlignment="1" applyProtection="1">
      <alignment horizontal="center" vertical="center" wrapText="1"/>
      <protection locked="0"/>
    </xf>
    <xf numFmtId="0" fontId="26" fillId="14" borderId="3" xfId="0" applyFont="1" applyFill="1" applyBorder="1" applyAlignment="1">
      <alignment horizontal="center" vertical="center" wrapText="1"/>
    </xf>
    <xf numFmtId="14" fontId="26" fillId="10" borderId="3" xfId="0" applyNumberFormat="1" applyFont="1" applyFill="1" applyBorder="1" applyAlignment="1">
      <alignment horizontal="center" vertical="center" wrapText="1"/>
    </xf>
    <xf numFmtId="0" fontId="26" fillId="10" borderId="3" xfId="0" applyFont="1" applyFill="1" applyBorder="1" applyAlignment="1">
      <alignment horizontal="center" vertical="center" wrapText="1"/>
    </xf>
    <xf numFmtId="0" fontId="26" fillId="0" borderId="5" xfId="0" applyFont="1" applyBorder="1" applyAlignment="1">
      <alignment horizontal="center" vertical="center" wrapText="1"/>
    </xf>
    <xf numFmtId="0" fontId="26" fillId="0" borderId="17" xfId="0" applyFont="1" applyBorder="1" applyAlignment="1">
      <alignment horizontal="center" vertical="center" wrapText="1"/>
    </xf>
    <xf numFmtId="14" fontId="26" fillId="0" borderId="5" xfId="0" applyNumberFormat="1" applyFont="1" applyBorder="1" applyAlignment="1">
      <alignment horizontal="center" vertical="center" wrapText="1"/>
    </xf>
    <xf numFmtId="14" fontId="26" fillId="0" borderId="17" xfId="0" applyNumberFormat="1" applyFont="1" applyBorder="1" applyAlignment="1">
      <alignment horizontal="center" vertical="center" wrapText="1"/>
    </xf>
    <xf numFmtId="175" fontId="26" fillId="0" borderId="5" xfId="11" applyNumberFormat="1" applyFont="1" applyFill="1" applyBorder="1" applyAlignment="1">
      <alignment horizontal="center" vertical="center" wrapText="1"/>
    </xf>
    <xf numFmtId="0" fontId="26" fillId="0" borderId="22" xfId="0" applyFont="1" applyBorder="1" applyAlignment="1">
      <alignment horizontal="center" vertical="center" wrapText="1"/>
    </xf>
    <xf numFmtId="0" fontId="27" fillId="8" borderId="3" xfId="0" applyFont="1" applyFill="1" applyBorder="1" applyAlignment="1">
      <alignment horizontal="center" vertical="center" wrapText="1"/>
    </xf>
    <xf numFmtId="9" fontId="27" fillId="12" borderId="3" xfId="3" applyFont="1" applyFill="1" applyBorder="1" applyAlignment="1">
      <alignment horizontal="center" vertical="center" wrapText="1"/>
    </xf>
    <xf numFmtId="0" fontId="27" fillId="12" borderId="3" xfId="0" applyFont="1" applyFill="1" applyBorder="1" applyAlignment="1">
      <alignment horizontal="center" vertical="center" wrapText="1"/>
    </xf>
    <xf numFmtId="172" fontId="27" fillId="13" borderId="3" xfId="1" applyNumberFormat="1" applyFont="1" applyFill="1" applyBorder="1" applyAlignment="1">
      <alignment horizontal="center" vertical="center" wrapText="1"/>
    </xf>
    <xf numFmtId="14" fontId="26" fillId="14" borderId="22" xfId="0" applyNumberFormat="1" applyFont="1" applyFill="1" applyBorder="1" applyAlignment="1">
      <alignment horizontal="center" vertical="center" wrapText="1"/>
    </xf>
    <xf numFmtId="0" fontId="26" fillId="0" borderId="5" xfId="0" applyFont="1" applyBorder="1" applyAlignment="1">
      <alignment horizontal="left" vertical="center" wrapText="1"/>
    </xf>
    <xf numFmtId="0" fontId="26" fillId="0" borderId="17" xfId="0" applyFont="1" applyBorder="1" applyAlignment="1">
      <alignment horizontal="left" vertical="center" wrapText="1"/>
    </xf>
    <xf numFmtId="9" fontId="26" fillId="0" borderId="5" xfId="9" applyFont="1" applyFill="1" applyBorder="1" applyAlignment="1">
      <alignment horizontal="center" vertical="center" wrapText="1"/>
    </xf>
    <xf numFmtId="0" fontId="20" fillId="5" borderId="10" xfId="4" applyFont="1" applyFill="1" applyBorder="1" applyAlignment="1">
      <alignment horizontal="center" vertical="center" wrapText="1"/>
    </xf>
    <xf numFmtId="0" fontId="20" fillId="5" borderId="17" xfId="4" applyFont="1" applyFill="1" applyBorder="1" applyAlignment="1">
      <alignment horizontal="center" vertical="center" wrapText="1"/>
    </xf>
    <xf numFmtId="0" fontId="20" fillId="5" borderId="14" xfId="4" applyFont="1" applyFill="1" applyBorder="1" applyAlignment="1">
      <alignment horizontal="center" vertical="center" wrapText="1"/>
    </xf>
    <xf numFmtId="0" fontId="19" fillId="6" borderId="17" xfId="4" applyFont="1" applyFill="1" applyBorder="1" applyAlignment="1">
      <alignment horizontal="center" vertical="center" wrapText="1"/>
    </xf>
    <xf numFmtId="0" fontId="19" fillId="6" borderId="3" xfId="4" applyFont="1" applyFill="1" applyBorder="1" applyAlignment="1">
      <alignment horizontal="center" vertical="center" wrapText="1"/>
    </xf>
    <xf numFmtId="0" fontId="20" fillId="7" borderId="10" xfId="4" applyFont="1" applyFill="1" applyBorder="1" applyAlignment="1">
      <alignment horizontal="center" vertical="center" wrapText="1"/>
    </xf>
    <xf numFmtId="0" fontId="20" fillId="7" borderId="3" xfId="4" applyFont="1" applyFill="1" applyBorder="1" applyAlignment="1">
      <alignment horizontal="center" vertical="center" wrapText="1"/>
    </xf>
    <xf numFmtId="0" fontId="19" fillId="7" borderId="3" xfId="4" applyFont="1" applyFill="1" applyBorder="1" applyAlignment="1">
      <alignment horizontal="center" vertical="center" wrapText="1"/>
    </xf>
    <xf numFmtId="0" fontId="20" fillId="7" borderId="14" xfId="4" applyFont="1" applyFill="1" applyBorder="1" applyAlignment="1">
      <alignment horizontal="center" vertical="center" wrapText="1"/>
    </xf>
    <xf numFmtId="0" fontId="19" fillId="8" borderId="3" xfId="4" applyFont="1" applyFill="1" applyBorder="1" applyAlignment="1">
      <alignment horizontal="center" vertical="center" wrapText="1"/>
    </xf>
    <xf numFmtId="0" fontId="19" fillId="8" borderId="5" xfId="4" applyFont="1" applyFill="1" applyBorder="1" applyAlignment="1">
      <alignment horizontal="center" vertical="center" wrapText="1"/>
    </xf>
    <xf numFmtId="0" fontId="5" fillId="9" borderId="27" xfId="4" applyFill="1" applyBorder="1" applyAlignment="1">
      <alignment horizontal="center" vertical="center" wrapText="1"/>
    </xf>
    <xf numFmtId="0" fontId="23" fillId="9" borderId="10" xfId="4" applyFont="1" applyFill="1" applyBorder="1" applyAlignment="1">
      <alignment horizontal="center" vertical="center" wrapText="1" readingOrder="1"/>
    </xf>
    <xf numFmtId="0" fontId="23" fillId="9" borderId="3" xfId="4" applyFont="1" applyFill="1" applyBorder="1" applyAlignment="1">
      <alignment horizontal="center" vertical="center" wrapText="1" readingOrder="1"/>
    </xf>
    <xf numFmtId="0" fontId="20" fillId="9" borderId="17" xfId="4" applyFont="1" applyFill="1" applyBorder="1" applyAlignment="1">
      <alignment horizontal="center" vertical="center" wrapText="1"/>
    </xf>
    <xf numFmtId="0" fontId="20" fillId="9" borderId="3" xfId="4" applyFont="1" applyFill="1" applyBorder="1" applyAlignment="1">
      <alignment horizontal="center" vertical="center" wrapText="1"/>
    </xf>
    <xf numFmtId="0" fontId="19" fillId="9" borderId="17" xfId="4" applyFont="1" applyFill="1" applyBorder="1" applyAlignment="1">
      <alignment horizontal="center" vertical="center" wrapText="1"/>
    </xf>
    <xf numFmtId="0" fontId="19" fillId="9" borderId="3" xfId="4" applyFont="1" applyFill="1" applyBorder="1" applyAlignment="1">
      <alignment horizontal="center" vertical="center" wrapText="1"/>
    </xf>
    <xf numFmtId="0" fontId="5" fillId="9" borderId="3" xfId="4" applyFill="1" applyBorder="1" applyAlignment="1">
      <alignment horizontal="center" vertical="center" wrapText="1"/>
    </xf>
    <xf numFmtId="0" fontId="19" fillId="0" borderId="0" xfId="4" applyFont="1" applyAlignment="1">
      <alignment vertical="top" wrapText="1"/>
    </xf>
    <xf numFmtId="0" fontId="31" fillId="0" borderId="0" xfId="4" applyFont="1" applyAlignment="1">
      <alignment horizontal="center" vertical="center" wrapText="1"/>
    </xf>
    <xf numFmtId="166" fontId="31" fillId="0" borderId="0" xfId="4" applyNumberFormat="1" applyFont="1" applyAlignment="1">
      <alignment horizontal="center" vertical="center" wrapText="1"/>
    </xf>
    <xf numFmtId="166" fontId="31" fillId="0" borderId="0" xfId="5" applyFont="1" applyFill="1" applyBorder="1" applyAlignment="1">
      <alignment horizontal="center" vertical="center" wrapText="1"/>
    </xf>
    <xf numFmtId="9" fontId="19" fillId="5" borderId="10" xfId="6" applyFont="1" applyFill="1" applyBorder="1" applyAlignment="1">
      <alignment horizontal="center" vertical="center" wrapText="1"/>
    </xf>
    <xf numFmtId="9" fontId="19" fillId="5" borderId="14" xfId="6" applyFont="1" applyFill="1" applyBorder="1" applyAlignment="1">
      <alignment horizontal="center" vertical="center" wrapText="1"/>
    </xf>
    <xf numFmtId="9" fontId="19" fillId="6" borderId="17" xfId="6" applyFont="1" applyFill="1" applyBorder="1" applyAlignment="1">
      <alignment horizontal="center" vertical="center" wrapText="1"/>
    </xf>
    <xf numFmtId="0" fontId="19" fillId="6" borderId="3" xfId="5" applyNumberFormat="1" applyFont="1" applyFill="1" applyBorder="1" applyAlignment="1">
      <alignment horizontal="center" vertical="center" wrapText="1"/>
    </xf>
    <xf numFmtId="169" fontId="19" fillId="7" borderId="3" xfId="5" applyNumberFormat="1" applyFont="1" applyFill="1" applyBorder="1" applyAlignment="1">
      <alignment horizontal="center" vertical="center" wrapText="1"/>
    </xf>
    <xf numFmtId="0" fontId="19" fillId="7" borderId="3" xfId="5" applyNumberFormat="1" applyFont="1" applyFill="1" applyBorder="1" applyAlignment="1">
      <alignment horizontal="center" vertical="center" wrapText="1"/>
    </xf>
    <xf numFmtId="9" fontId="19" fillId="7" borderId="14" xfId="6" applyFont="1" applyFill="1" applyBorder="1" applyAlignment="1">
      <alignment horizontal="center" vertical="center" wrapText="1"/>
    </xf>
    <xf numFmtId="9" fontId="19" fillId="8" borderId="10" xfId="6" applyFont="1" applyFill="1" applyBorder="1" applyAlignment="1">
      <alignment horizontal="center" vertical="center" wrapText="1"/>
    </xf>
    <xf numFmtId="169" fontId="19" fillId="8" borderId="3" xfId="5" applyNumberFormat="1" applyFont="1" applyFill="1" applyBorder="1" applyAlignment="1">
      <alignment horizontal="center" vertical="center" wrapText="1"/>
    </xf>
    <xf numFmtId="9" fontId="19" fillId="8" borderId="5" xfId="6" applyFont="1" applyFill="1" applyBorder="1" applyAlignment="1">
      <alignment horizontal="center" vertical="center" wrapText="1"/>
    </xf>
    <xf numFmtId="9" fontId="19" fillId="9" borderId="10" xfId="4" applyNumberFormat="1" applyFont="1" applyFill="1" applyBorder="1" applyAlignment="1">
      <alignment horizontal="center" vertical="center" wrapText="1" readingOrder="1"/>
    </xf>
    <xf numFmtId="9" fontId="19" fillId="9" borderId="3" xfId="4" applyNumberFormat="1" applyFont="1" applyFill="1" applyBorder="1" applyAlignment="1">
      <alignment horizontal="center" vertical="center" wrapText="1" readingOrder="1"/>
    </xf>
    <xf numFmtId="9" fontId="19" fillId="9" borderId="17" xfId="6" applyFont="1" applyFill="1" applyBorder="1" applyAlignment="1">
      <alignment horizontal="center" vertical="center" wrapText="1"/>
    </xf>
    <xf numFmtId="9" fontId="19" fillId="9" borderId="3" xfId="4" applyNumberFormat="1" applyFont="1" applyFill="1" applyBorder="1" applyAlignment="1">
      <alignment horizontal="center" vertical="top" wrapText="1"/>
    </xf>
    <xf numFmtId="0" fontId="19" fillId="9" borderId="3" xfId="4" applyFont="1" applyFill="1" applyBorder="1" applyAlignment="1">
      <alignment horizontal="center" vertical="top" wrapText="1"/>
    </xf>
    <xf numFmtId="9" fontId="19" fillId="9" borderId="3" xfId="4" applyNumberFormat="1" applyFont="1" applyFill="1" applyBorder="1" applyAlignment="1">
      <alignment vertical="center" wrapText="1"/>
    </xf>
    <xf numFmtId="9" fontId="19" fillId="9" borderId="14" xfId="4" applyNumberFormat="1" applyFont="1" applyFill="1" applyBorder="1" applyAlignment="1">
      <alignment horizontal="center" vertical="center" wrapText="1"/>
    </xf>
    <xf numFmtId="0" fontId="32" fillId="3" borderId="5" xfId="4" applyFont="1" applyFill="1" applyBorder="1" applyAlignment="1">
      <alignment horizontal="center" vertical="center" wrapText="1"/>
    </xf>
    <xf numFmtId="0" fontId="27" fillId="11" borderId="0" xfId="0" applyFont="1" applyFill="1" applyBorder="1" applyAlignment="1">
      <alignment horizontal="center" vertical="center" wrapText="1"/>
    </xf>
    <xf numFmtId="9" fontId="27" fillId="11" borderId="0" xfId="3" applyFont="1" applyFill="1" applyBorder="1" applyAlignment="1">
      <alignment horizontal="center" vertical="center" wrapText="1"/>
    </xf>
    <xf numFmtId="9" fontId="27" fillId="11" borderId="36" xfId="3" applyFont="1" applyFill="1" applyBorder="1" applyAlignment="1">
      <alignment horizontal="center" vertical="center" wrapText="1"/>
    </xf>
    <xf numFmtId="0" fontId="27" fillId="11" borderId="40" xfId="0" applyFont="1" applyFill="1" applyBorder="1" applyAlignment="1">
      <alignment horizontal="center" vertical="center" wrapText="1"/>
    </xf>
    <xf numFmtId="9" fontId="27" fillId="11" borderId="38" xfId="3" applyFont="1" applyFill="1" applyBorder="1" applyAlignment="1">
      <alignment horizontal="center" vertical="center" wrapText="1"/>
    </xf>
    <xf numFmtId="9" fontId="27" fillId="14" borderId="3" xfId="3" applyFont="1" applyFill="1" applyBorder="1" applyAlignment="1">
      <alignment horizontal="center" vertical="center" wrapText="1"/>
    </xf>
    <xf numFmtId="0" fontId="26" fillId="7" borderId="3" xfId="8" applyFont="1" applyFill="1" applyBorder="1" applyAlignment="1" applyProtection="1">
      <alignment horizontal="center" vertical="center" wrapText="1"/>
      <protection locked="0"/>
    </xf>
    <xf numFmtId="0" fontId="26" fillId="10" borderId="17" xfId="8" applyFont="1" applyFill="1" applyBorder="1" applyAlignment="1" applyProtection="1">
      <alignment horizontal="center" vertical="center" wrapText="1"/>
      <protection locked="0"/>
    </xf>
    <xf numFmtId="14" fontId="26" fillId="10" borderId="17" xfId="0" applyNumberFormat="1" applyFont="1" applyFill="1" applyBorder="1" applyAlignment="1" applyProtection="1">
      <alignment horizontal="center" vertical="center" wrapText="1"/>
      <protection locked="0"/>
    </xf>
    <xf numFmtId="9" fontId="26" fillId="15" borderId="3" xfId="3" applyFont="1" applyFill="1" applyBorder="1" applyAlignment="1" applyProtection="1">
      <alignment horizontal="center" vertical="center" wrapText="1"/>
      <protection locked="0"/>
    </xf>
    <xf numFmtId="9" fontId="26" fillId="10" borderId="3" xfId="3" applyFont="1" applyFill="1" applyBorder="1" applyAlignment="1">
      <alignment vertical="center"/>
    </xf>
    <xf numFmtId="0" fontId="30" fillId="10" borderId="17" xfId="8" applyFont="1" applyFill="1" applyBorder="1" applyAlignment="1" applyProtection="1">
      <alignment horizontal="justify" vertical="center"/>
      <protection locked="0"/>
    </xf>
    <xf numFmtId="0" fontId="26" fillId="10" borderId="3" xfId="8" applyFont="1" applyFill="1" applyBorder="1" applyAlignment="1" applyProtection="1">
      <alignment horizontal="center" vertical="center" wrapText="1"/>
      <protection locked="0"/>
    </xf>
    <xf numFmtId="0" fontId="26" fillId="0" borderId="3" xfId="8" applyFont="1" applyBorder="1" applyAlignment="1" applyProtection="1">
      <alignment horizontal="justify" vertical="center"/>
      <protection locked="0"/>
    </xf>
    <xf numFmtId="0" fontId="26" fillId="0" borderId="3" xfId="8" applyFont="1" applyBorder="1" applyAlignment="1" applyProtection="1">
      <alignment horizontal="center" vertical="center" wrapText="1"/>
      <protection locked="0"/>
    </xf>
    <xf numFmtId="14" fontId="26" fillId="0" borderId="3" xfId="0" applyNumberFormat="1" applyFont="1" applyBorder="1" applyAlignment="1" applyProtection="1">
      <alignment horizontal="center" vertical="center" wrapText="1"/>
      <protection locked="0"/>
    </xf>
    <xf numFmtId="0" fontId="26" fillId="0" borderId="17" xfId="8" applyFont="1" applyBorder="1" applyAlignment="1" applyProtection="1">
      <alignment horizontal="center" vertical="center" wrapText="1"/>
      <protection locked="0"/>
    </xf>
    <xf numFmtId="0" fontId="26" fillId="0" borderId="0" xfId="8" applyFont="1" applyFill="1" applyBorder="1" applyAlignment="1" applyProtection="1">
      <alignment horizontal="center" vertical="center" wrapText="1"/>
      <protection locked="0"/>
    </xf>
    <xf numFmtId="0" fontId="26" fillId="0" borderId="0" xfId="8" applyFont="1" applyBorder="1" applyAlignment="1" applyProtection="1">
      <alignment horizontal="center" vertical="center" wrapText="1"/>
      <protection locked="0"/>
    </xf>
    <xf numFmtId="0" fontId="26" fillId="0" borderId="0" xfId="0" applyFont="1" applyBorder="1" applyAlignment="1">
      <alignment vertical="center" wrapText="1"/>
    </xf>
    <xf numFmtId="0" fontId="26" fillId="0" borderId="0" xfId="0" applyFont="1" applyBorder="1" applyAlignment="1" applyProtection="1">
      <alignment horizontal="center" vertical="center" wrapText="1"/>
      <protection locked="0"/>
    </xf>
    <xf numFmtId="9" fontId="26" fillId="10" borderId="0" xfId="3" applyFont="1" applyFill="1" applyBorder="1" applyAlignment="1">
      <alignment vertical="center"/>
    </xf>
    <xf numFmtId="9" fontId="27" fillId="14" borderId="3" xfId="3" applyFont="1" applyFill="1" applyBorder="1" applyAlignment="1" applyProtection="1">
      <alignment horizontal="center" vertical="center" wrapText="1"/>
      <protection locked="0"/>
    </xf>
    <xf numFmtId="173" fontId="26" fillId="0" borderId="0" xfId="2" applyFont="1" applyFill="1" applyBorder="1" applyAlignment="1" applyProtection="1">
      <alignment horizontal="center" vertical="center" wrapText="1"/>
      <protection locked="0"/>
    </xf>
    <xf numFmtId="172" fontId="26" fillId="0" borderId="0" xfId="10" applyNumberFormat="1" applyFont="1" applyFill="1" applyBorder="1" applyAlignment="1" applyProtection="1">
      <alignment horizontal="center" vertical="center" wrapText="1"/>
      <protection locked="0"/>
    </xf>
    <xf numFmtId="0" fontId="26" fillId="0" borderId="0" xfId="8" applyFont="1" applyAlignment="1" applyProtection="1">
      <alignment horizontal="center" vertical="center" wrapText="1"/>
      <protection locked="0"/>
    </xf>
    <xf numFmtId="0" fontId="26" fillId="0" borderId="0" xfId="8" applyFont="1" applyAlignment="1" applyProtection="1">
      <alignment horizontal="justify" vertical="center" wrapText="1"/>
      <protection locked="0"/>
    </xf>
    <xf numFmtId="14" fontId="26" fillId="0" borderId="0" xfId="8" applyNumberFormat="1" applyFont="1" applyAlignment="1" applyProtection="1">
      <alignment horizontal="center" vertical="center" wrapText="1"/>
      <protection locked="0"/>
    </xf>
    <xf numFmtId="9" fontId="26" fillId="0" borderId="0" xfId="3" applyFont="1" applyAlignment="1" applyProtection="1">
      <alignment horizontal="center" vertical="center" wrapText="1"/>
      <protection locked="0"/>
    </xf>
    <xf numFmtId="9" fontId="26" fillId="15" borderId="3" xfId="3" applyFont="1" applyFill="1" applyBorder="1" applyAlignment="1">
      <alignment horizontal="center" vertical="center" wrapText="1"/>
    </xf>
    <xf numFmtId="175" fontId="26" fillId="0" borderId="3" xfId="15" applyNumberFormat="1" applyFont="1" applyFill="1" applyBorder="1" applyAlignment="1">
      <alignment horizontal="center" vertical="center" wrapText="1"/>
    </xf>
    <xf numFmtId="9" fontId="26" fillId="0" borderId="0" xfId="3" applyFont="1" applyAlignment="1">
      <alignment horizontal="center" vertical="center" wrapText="1"/>
    </xf>
    <xf numFmtId="9" fontId="26" fillId="15" borderId="3" xfId="9" applyFont="1" applyFill="1" applyBorder="1" applyAlignment="1">
      <alignment horizontal="center" vertical="center" wrapText="1"/>
    </xf>
    <xf numFmtId="9" fontId="26" fillId="10" borderId="3" xfId="9" applyFont="1" applyFill="1" applyBorder="1" applyAlignment="1">
      <alignment vertical="center"/>
    </xf>
    <xf numFmtId="14" fontId="26" fillId="0" borderId="3" xfId="16" applyNumberFormat="1" applyFont="1" applyBorder="1" applyAlignment="1">
      <alignment horizontal="center" vertical="center" wrapText="1"/>
    </xf>
    <xf numFmtId="176" fontId="26" fillId="0" borderId="3" xfId="16" applyNumberFormat="1" applyFont="1" applyBorder="1" applyAlignment="1">
      <alignment horizontal="center" vertical="center" wrapText="1"/>
    </xf>
    <xf numFmtId="0" fontId="26" fillId="0" borderId="0" xfId="0" applyFont="1" applyFill="1" applyBorder="1" applyAlignment="1">
      <alignment horizontal="center" vertical="center" wrapText="1"/>
    </xf>
    <xf numFmtId="0" fontId="26" fillId="0" borderId="0" xfId="0" applyFont="1" applyBorder="1" applyAlignment="1">
      <alignment horizontal="center" vertical="center" wrapText="1"/>
    </xf>
    <xf numFmtId="0" fontId="26" fillId="0" borderId="0" xfId="0" applyFont="1" applyBorder="1" applyAlignment="1">
      <alignment horizontal="justify" vertical="center"/>
    </xf>
    <xf numFmtId="0" fontId="26" fillId="0" borderId="0" xfId="16" applyFont="1" applyBorder="1" applyAlignment="1">
      <alignment horizontal="center" vertical="center" wrapText="1"/>
    </xf>
    <xf numFmtId="14" fontId="26" fillId="0" borderId="0" xfId="16" applyNumberFormat="1" applyFont="1" applyBorder="1" applyAlignment="1">
      <alignment horizontal="center" vertical="center" wrapText="1"/>
    </xf>
    <xf numFmtId="173" fontId="26" fillId="0" borderId="0" xfId="2" applyFont="1" applyFill="1" applyBorder="1" applyAlignment="1">
      <alignment horizontal="right" vertical="center" wrapText="1"/>
    </xf>
    <xf numFmtId="0" fontId="26" fillId="0" borderId="3" xfId="0" applyFont="1" applyFill="1" applyBorder="1" applyAlignment="1">
      <alignment horizontal="justify" vertical="center"/>
    </xf>
    <xf numFmtId="0" fontId="26" fillId="0" borderId="3" xfId="0" applyFont="1" applyFill="1" applyBorder="1" applyAlignment="1">
      <alignment horizontal="center" vertical="center" wrapText="1"/>
    </xf>
    <xf numFmtId="14" fontId="26" fillId="0" borderId="3" xfId="0" applyNumberFormat="1" applyFont="1" applyFill="1" applyBorder="1" applyAlignment="1">
      <alignment horizontal="center" vertical="center" wrapText="1"/>
    </xf>
    <xf numFmtId="14" fontId="26" fillId="0" borderId="3" xfId="0" applyNumberFormat="1" applyFont="1" applyBorder="1" applyAlignment="1">
      <alignment horizontal="center" vertical="center"/>
    </xf>
    <xf numFmtId="9" fontId="26" fillId="15" borderId="3" xfId="9" applyFont="1" applyFill="1" applyBorder="1" applyAlignment="1">
      <alignment horizontal="center" vertical="center"/>
    </xf>
    <xf numFmtId="9" fontId="26" fillId="0" borderId="3" xfId="9" applyFont="1" applyFill="1" applyBorder="1" applyAlignment="1">
      <alignment vertical="center"/>
    </xf>
    <xf numFmtId="14" fontId="26" fillId="0" borderId="0" xfId="0" applyNumberFormat="1" applyFont="1" applyBorder="1" applyAlignment="1">
      <alignment horizontal="center" vertical="center" wrapText="1"/>
    </xf>
    <xf numFmtId="173" fontId="26" fillId="0" borderId="0" xfId="12" applyFont="1" applyFill="1" applyBorder="1" applyAlignment="1">
      <alignment horizontal="center" vertical="center" wrapText="1"/>
    </xf>
    <xf numFmtId="0" fontId="26" fillId="0" borderId="0" xfId="13" applyFont="1" applyAlignment="1">
      <alignment horizontal="justify" vertical="center" wrapText="1"/>
    </xf>
    <xf numFmtId="9" fontId="26" fillId="0" borderId="17" xfId="3" applyFont="1" applyBorder="1" applyAlignment="1">
      <alignment horizontal="center" vertical="center" wrapText="1"/>
    </xf>
    <xf numFmtId="9" fontId="26" fillId="15" borderId="17" xfId="3" applyFont="1" applyFill="1" applyBorder="1" applyAlignment="1">
      <alignment horizontal="center" vertical="center" wrapText="1"/>
    </xf>
    <xf numFmtId="9" fontId="26" fillId="10" borderId="17" xfId="3" applyFont="1" applyFill="1" applyBorder="1" applyAlignment="1">
      <alignment vertical="center"/>
    </xf>
    <xf numFmtId="0" fontId="26" fillId="0" borderId="3" xfId="0" applyFont="1" applyBorder="1" applyAlignment="1">
      <alignment horizontal="left" vertical="center" wrapText="1"/>
    </xf>
    <xf numFmtId="9" fontId="26" fillId="0" borderId="5" xfId="3" applyFont="1" applyBorder="1" applyAlignment="1">
      <alignment horizontal="center" vertical="center" wrapText="1"/>
    </xf>
    <xf numFmtId="0" fontId="26" fillId="0" borderId="1" xfId="0" applyFont="1" applyBorder="1" applyAlignment="1">
      <alignment horizontal="justify" vertical="center"/>
    </xf>
    <xf numFmtId="0" fontId="26" fillId="0" borderId="4" xfId="0" applyFont="1" applyBorder="1" applyAlignment="1">
      <alignment horizontal="justify" vertical="center"/>
    </xf>
    <xf numFmtId="14" fontId="26" fillId="0" borderId="3" xfId="9" applyNumberFormat="1" applyFont="1" applyFill="1" applyBorder="1" applyAlignment="1">
      <alignment horizontal="center" vertical="center" wrapText="1"/>
    </xf>
    <xf numFmtId="9" fontId="26" fillId="0" borderId="3" xfId="3" applyFont="1" applyFill="1" applyBorder="1" applyAlignment="1">
      <alignment vertical="center"/>
    </xf>
    <xf numFmtId="9" fontId="26" fillId="0" borderId="5" xfId="3" applyFont="1" applyFill="1" applyBorder="1" applyAlignment="1">
      <alignment horizontal="center" vertical="center" wrapText="1"/>
    </xf>
    <xf numFmtId="9" fontId="26" fillId="0" borderId="22" xfId="3" applyFont="1" applyFill="1" applyBorder="1" applyAlignment="1">
      <alignment horizontal="center" vertical="center" wrapText="1"/>
    </xf>
    <xf numFmtId="0" fontId="26" fillId="0" borderId="5" xfId="0" applyFont="1" applyBorder="1" applyAlignment="1">
      <alignment vertical="center" wrapText="1"/>
    </xf>
    <xf numFmtId="0" fontId="26" fillId="0" borderId="5" xfId="0" applyFont="1" applyBorder="1" applyAlignment="1" applyProtection="1">
      <alignment vertical="center" wrapText="1"/>
      <protection locked="0"/>
    </xf>
    <xf numFmtId="9" fontId="26" fillId="15" borderId="3" xfId="3" applyFont="1" applyFill="1" applyBorder="1" applyAlignment="1">
      <alignment horizontal="center" vertical="center"/>
    </xf>
    <xf numFmtId="9" fontId="26" fillId="0" borderId="5" xfId="3" applyFont="1" applyBorder="1" applyAlignment="1">
      <alignment horizontal="center" vertical="center"/>
    </xf>
    <xf numFmtId="0" fontId="26" fillId="0" borderId="3" xfId="0" applyFont="1" applyFill="1" applyBorder="1" applyAlignment="1">
      <alignment horizontal="justify" vertical="center" wrapText="1"/>
    </xf>
    <xf numFmtId="0" fontId="26" fillId="0" borderId="5" xfId="0" applyFont="1" applyBorder="1" applyAlignment="1">
      <alignment horizontal="justify" vertical="center" wrapText="1"/>
    </xf>
    <xf numFmtId="0" fontId="26" fillId="0" borderId="17" xfId="0" applyFont="1" applyFill="1" applyBorder="1" applyAlignment="1">
      <alignment horizontal="justify" vertical="center" wrapText="1"/>
    </xf>
    <xf numFmtId="0" fontId="26" fillId="0" borderId="17" xfId="0" applyFont="1" applyFill="1" applyBorder="1" applyAlignment="1">
      <alignment horizontal="center" vertical="center" wrapText="1"/>
    </xf>
    <xf numFmtId="14" fontId="26" fillId="0" borderId="17" xfId="0" applyNumberFormat="1" applyFont="1" applyFill="1" applyBorder="1" applyAlignment="1">
      <alignment horizontal="center" vertical="center" wrapText="1"/>
    </xf>
    <xf numFmtId="9" fontId="26" fillId="0" borderId="17" xfId="3" applyFont="1" applyFill="1" applyBorder="1" applyAlignment="1">
      <alignment horizontal="center" vertical="center" wrapText="1"/>
    </xf>
    <xf numFmtId="0" fontId="26" fillId="0" borderId="3" xfId="0" applyFont="1" applyFill="1" applyBorder="1" applyAlignment="1">
      <alignment horizontal="left" vertical="center" wrapText="1"/>
    </xf>
    <xf numFmtId="14" fontId="26" fillId="10" borderId="3" xfId="9" applyNumberFormat="1" applyFont="1" applyFill="1" applyBorder="1" applyAlignment="1">
      <alignment horizontal="center" vertical="center" wrapText="1"/>
    </xf>
    <xf numFmtId="9" fontId="26" fillId="10" borderId="3" xfId="3" applyFont="1" applyFill="1" applyBorder="1" applyAlignment="1">
      <alignment horizontal="center" vertical="center"/>
    </xf>
    <xf numFmtId="9" fontId="26" fillId="10" borderId="3" xfId="9" applyFont="1" applyFill="1" applyBorder="1" applyAlignment="1">
      <alignment horizontal="center" vertical="center"/>
    </xf>
    <xf numFmtId="9" fontId="26" fillId="10" borderId="3" xfId="9" applyFont="1" applyFill="1" applyBorder="1" applyAlignment="1">
      <alignment horizontal="center" vertical="center" wrapText="1"/>
    </xf>
    <xf numFmtId="14" fontId="26" fillId="0" borderId="3" xfId="0" applyNumberFormat="1" applyFont="1" applyFill="1" applyBorder="1" applyAlignment="1">
      <alignment horizontal="center" vertical="center"/>
    </xf>
    <xf numFmtId="0" fontId="26" fillId="0" borderId="3" xfId="0" applyFont="1" applyFill="1" applyBorder="1" applyAlignment="1">
      <alignment horizontal="center" vertical="center"/>
    </xf>
    <xf numFmtId="0" fontId="26" fillId="0" borderId="0" xfId="0" applyFont="1" applyFill="1" applyBorder="1" applyAlignment="1">
      <alignment horizontal="justify" vertical="center" wrapText="1"/>
    </xf>
    <xf numFmtId="0" fontId="29" fillId="0" borderId="3" xfId="0" applyFont="1" applyBorder="1" applyAlignment="1">
      <alignment vertical="center" wrapText="1"/>
    </xf>
    <xf numFmtId="0" fontId="26" fillId="0" borderId="3" xfId="0" applyFont="1" applyFill="1" applyBorder="1" applyAlignment="1">
      <alignment wrapText="1"/>
    </xf>
    <xf numFmtId="9" fontId="27" fillId="14" borderId="3" xfId="3" applyFont="1" applyFill="1" applyBorder="1" applyAlignment="1">
      <alignment horizontal="center" vertical="center"/>
    </xf>
    <xf numFmtId="9" fontId="27" fillId="14" borderId="3" xfId="3" applyNumberFormat="1" applyFont="1" applyFill="1" applyBorder="1" applyAlignment="1">
      <alignment horizontal="center" vertical="center"/>
    </xf>
    <xf numFmtId="0" fontId="27" fillId="0" borderId="3" xfId="0" applyFont="1" applyBorder="1" applyAlignment="1">
      <alignment horizontal="center" vertical="center"/>
    </xf>
    <xf numFmtId="9" fontId="27" fillId="0" borderId="3" xfId="3" applyFont="1" applyBorder="1" applyAlignment="1">
      <alignment horizontal="center" vertical="center"/>
    </xf>
    <xf numFmtId="0" fontId="27" fillId="0" borderId="3" xfId="0" applyFont="1" applyBorder="1" applyAlignment="1">
      <alignment horizontal="center" vertical="center" wrapText="1"/>
    </xf>
    <xf numFmtId="0" fontId="27" fillId="0" borderId="0" xfId="0" applyFont="1" applyFill="1" applyBorder="1" applyAlignment="1">
      <alignment horizontal="center" vertical="center" wrapText="1"/>
    </xf>
    <xf numFmtId="9" fontId="27" fillId="0" borderId="0" xfId="3" applyFont="1" applyFill="1" applyBorder="1" applyAlignment="1">
      <alignment horizontal="center" vertical="center"/>
    </xf>
    <xf numFmtId="0" fontId="27" fillId="0" borderId="0" xfId="0" applyFont="1" applyFill="1" applyBorder="1" applyAlignment="1">
      <alignment horizontal="center" vertical="center"/>
    </xf>
    <xf numFmtId="9" fontId="26" fillId="7" borderId="3" xfId="9" applyFont="1" applyFill="1" applyBorder="1" applyAlignment="1">
      <alignment horizontal="center" vertical="center"/>
    </xf>
    <xf numFmtId="0" fontId="26" fillId="0" borderId="0" xfId="0" applyFont="1" applyFill="1" applyBorder="1" applyAlignment="1">
      <alignment horizontal="center" vertical="center"/>
    </xf>
    <xf numFmtId="172" fontId="26" fillId="0" borderId="0" xfId="1" applyNumberFormat="1" applyFont="1" applyFill="1" applyBorder="1" applyAlignment="1">
      <alignment horizontal="center" vertical="center"/>
    </xf>
    <xf numFmtId="9" fontId="26" fillId="0" borderId="0" xfId="3" applyFont="1" applyFill="1" applyBorder="1" applyAlignment="1">
      <alignment horizontal="center" vertical="center"/>
    </xf>
    <xf numFmtId="0" fontId="27" fillId="0" borderId="3" xfId="0" applyFont="1" applyBorder="1" applyAlignment="1">
      <alignment horizontal="justify" vertical="center"/>
    </xf>
    <xf numFmtId="9" fontId="27" fillId="0" borderId="3" xfId="9" applyNumberFormat="1" applyFont="1" applyFill="1" applyBorder="1" applyAlignment="1">
      <alignment horizontal="center"/>
    </xf>
    <xf numFmtId="172" fontId="27" fillId="0" borderId="0" xfId="1" applyNumberFormat="1" applyFont="1" applyFill="1" applyBorder="1" applyAlignment="1">
      <alignment horizontal="center" vertical="center"/>
    </xf>
    <xf numFmtId="0" fontId="0" fillId="10" borderId="17" xfId="8" applyFont="1" applyFill="1" applyBorder="1" applyAlignment="1" applyProtection="1">
      <alignment horizontal="justify" vertical="center"/>
      <protection locked="0"/>
    </xf>
    <xf numFmtId="0" fontId="0" fillId="10" borderId="0" xfId="0" applyFont="1" applyFill="1" applyAlignment="1">
      <alignment horizontal="justify" vertical="center"/>
    </xf>
    <xf numFmtId="0" fontId="0" fillId="10" borderId="3" xfId="8" applyFont="1" applyFill="1" applyBorder="1" applyAlignment="1" applyProtection="1">
      <alignment horizontal="justify" vertical="center"/>
      <protection locked="0"/>
    </xf>
    <xf numFmtId="0" fontId="3" fillId="5" borderId="10" xfId="4"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left" vertical="center" wrapText="1"/>
    </xf>
    <xf numFmtId="0" fontId="0" fillId="0" borderId="3" xfId="0" applyFont="1" applyBorder="1" applyAlignment="1">
      <alignment horizontal="center" vertical="center" wrapText="1"/>
    </xf>
    <xf numFmtId="0" fontId="2" fillId="5" borderId="14" xfId="4" applyFont="1" applyFill="1" applyBorder="1" applyAlignment="1">
      <alignment horizontal="center" vertical="center" wrapText="1"/>
    </xf>
    <xf numFmtId="0" fontId="2" fillId="7" borderId="10" xfId="4" applyFont="1" applyFill="1" applyBorder="1" applyAlignment="1">
      <alignment horizontal="center" vertical="center" wrapText="1"/>
    </xf>
    <xf numFmtId="0" fontId="2" fillId="7" borderId="3" xfId="4" applyFont="1" applyFill="1" applyBorder="1" applyAlignment="1">
      <alignment horizontal="center" vertical="center" wrapText="1"/>
    </xf>
    <xf numFmtId="0" fontId="2" fillId="7" borderId="14" xfId="4" applyFont="1" applyFill="1" applyBorder="1" applyAlignment="1">
      <alignment horizontal="center" vertical="center" wrapText="1"/>
    </xf>
    <xf numFmtId="0" fontId="2" fillId="8" borderId="10" xfId="4" applyFont="1" applyFill="1" applyBorder="1" applyAlignment="1">
      <alignment horizontal="center" vertical="center" wrapText="1"/>
    </xf>
    <xf numFmtId="0" fontId="2" fillId="9" borderId="3" xfId="4" applyFont="1" applyFill="1" applyBorder="1" applyAlignment="1">
      <alignment horizontal="center" vertical="center" wrapText="1"/>
    </xf>
    <xf numFmtId="0" fontId="2" fillId="9" borderId="14" xfId="4" applyFont="1" applyFill="1" applyBorder="1" applyAlignment="1">
      <alignment horizontal="center" vertical="center" wrapText="1"/>
    </xf>
    <xf numFmtId="0" fontId="20" fillId="5" borderId="10" xfId="4" applyFont="1" applyFill="1" applyBorder="1" applyAlignment="1">
      <alignment horizontal="left" vertical="center" wrapText="1"/>
    </xf>
    <xf numFmtId="0" fontId="20" fillId="5" borderId="14" xfId="4" applyFont="1" applyFill="1" applyBorder="1" applyAlignment="1">
      <alignment horizontal="left" vertical="center" wrapText="1"/>
    </xf>
    <xf numFmtId="0" fontId="19" fillId="6" borderId="17" xfId="4" applyFont="1" applyFill="1" applyBorder="1" applyAlignment="1">
      <alignment horizontal="left" vertical="center" wrapText="1"/>
    </xf>
    <xf numFmtId="0" fontId="19" fillId="6" borderId="3" xfId="4" applyFont="1" applyFill="1" applyBorder="1" applyAlignment="1">
      <alignment horizontal="left" vertical="center" wrapText="1"/>
    </xf>
    <xf numFmtId="0" fontId="20" fillId="7" borderId="10" xfId="4" applyFont="1" applyFill="1" applyBorder="1" applyAlignment="1">
      <alignment horizontal="left" vertical="center" wrapText="1"/>
    </xf>
    <xf numFmtId="0" fontId="2" fillId="7" borderId="3" xfId="4" applyFont="1" applyFill="1" applyBorder="1" applyAlignment="1">
      <alignment horizontal="left" vertical="center" wrapText="1"/>
    </xf>
    <xf numFmtId="0" fontId="20" fillId="7" borderId="3" xfId="4" applyFont="1" applyFill="1" applyBorder="1" applyAlignment="1">
      <alignment horizontal="left" vertical="center" wrapText="1"/>
    </xf>
    <xf numFmtId="0" fontId="20" fillId="7" borderId="14" xfId="4" applyFont="1" applyFill="1" applyBorder="1" applyAlignment="1">
      <alignment horizontal="left" vertical="center" wrapText="1"/>
    </xf>
    <xf numFmtId="0" fontId="20" fillId="8" borderId="10" xfId="4" applyFont="1" applyFill="1" applyBorder="1" applyAlignment="1">
      <alignment horizontal="left" vertical="center" wrapText="1"/>
    </xf>
    <xf numFmtId="0" fontId="20" fillId="8" borderId="3" xfId="4" applyFont="1" applyFill="1" applyBorder="1" applyAlignment="1">
      <alignment horizontal="left" vertical="center" wrapText="1"/>
    </xf>
    <xf numFmtId="0" fontId="20" fillId="8" borderId="5" xfId="4" applyFont="1" applyFill="1" applyBorder="1" applyAlignment="1">
      <alignment horizontal="left" vertical="center" wrapText="1"/>
    </xf>
    <xf numFmtId="0" fontId="19" fillId="9" borderId="10" xfId="4" applyFont="1" applyFill="1" applyBorder="1" applyAlignment="1">
      <alignment horizontal="left" vertical="center" wrapText="1"/>
    </xf>
    <xf numFmtId="0" fontId="19" fillId="9" borderId="3" xfId="4" applyFont="1" applyFill="1" applyBorder="1" applyAlignment="1">
      <alignment horizontal="left" vertical="center" wrapText="1"/>
    </xf>
    <xf numFmtId="0" fontId="23" fillId="9" borderId="3" xfId="4" applyFont="1" applyFill="1" applyBorder="1" applyAlignment="1">
      <alignment horizontal="left" vertical="center" wrapText="1"/>
    </xf>
    <xf numFmtId="0" fontId="20" fillId="9" borderId="3" xfId="4" applyFont="1" applyFill="1" applyBorder="1" applyAlignment="1">
      <alignment horizontal="left" vertical="center" wrapText="1"/>
    </xf>
    <xf numFmtId="0" fontId="2" fillId="9" borderId="14" xfId="4" applyFont="1" applyFill="1" applyBorder="1" applyAlignment="1">
      <alignment horizontal="left" vertical="center" wrapText="1"/>
    </xf>
    <xf numFmtId="0" fontId="0" fillId="0" borderId="3" xfId="0" applyFont="1" applyBorder="1" applyAlignment="1">
      <alignment horizontal="justify" vertical="center" wrapText="1"/>
    </xf>
    <xf numFmtId="0" fontId="20" fillId="7" borderId="22" xfId="4" applyFont="1" applyFill="1" applyBorder="1" applyAlignment="1">
      <alignment horizontal="center" vertical="center"/>
    </xf>
    <xf numFmtId="0" fontId="36" fillId="9" borderId="17" xfId="4" applyFont="1" applyFill="1" applyBorder="1" applyAlignment="1">
      <alignment horizontal="left" vertical="center" wrapText="1"/>
    </xf>
    <xf numFmtId="0" fontId="1" fillId="9" borderId="3" xfId="4" applyFont="1" applyFill="1" applyBorder="1" applyAlignment="1">
      <alignment horizontal="center" vertical="center" wrapText="1"/>
    </xf>
    <xf numFmtId="0" fontId="1" fillId="9" borderId="3" xfId="4" applyFont="1" applyFill="1" applyBorder="1" applyAlignment="1">
      <alignment horizontal="left" vertical="center" wrapText="1"/>
    </xf>
    <xf numFmtId="0" fontId="1" fillId="9" borderId="17" xfId="4" applyFont="1" applyFill="1" applyBorder="1" applyAlignment="1">
      <alignment horizontal="center" vertical="center" wrapText="1"/>
    </xf>
    <xf numFmtId="168" fontId="6" fillId="9" borderId="27" xfId="7" applyNumberFormat="1" applyFont="1" applyFill="1" applyBorder="1" applyAlignment="1">
      <alignment horizontal="center" vertical="center" wrapText="1"/>
    </xf>
    <xf numFmtId="168" fontId="6" fillId="9" borderId="22" xfId="7" applyNumberFormat="1" applyFont="1" applyFill="1" applyBorder="1" applyAlignment="1">
      <alignment horizontal="center" vertical="center" wrapText="1"/>
    </xf>
    <xf numFmtId="168" fontId="6" fillId="9" borderId="33" xfId="7" applyNumberFormat="1" applyFont="1" applyFill="1" applyBorder="1" applyAlignment="1">
      <alignment horizontal="center" vertical="center" wrapText="1"/>
    </xf>
    <xf numFmtId="168" fontId="6" fillId="9" borderId="28" xfId="7" applyNumberFormat="1" applyFont="1" applyFill="1" applyBorder="1" applyAlignment="1">
      <alignment horizontal="center" vertical="center" wrapText="1"/>
    </xf>
    <xf numFmtId="168" fontId="6" fillId="9" borderId="30" xfId="7" applyNumberFormat="1" applyFont="1" applyFill="1" applyBorder="1" applyAlignment="1">
      <alignment horizontal="center" vertical="center" wrapText="1"/>
    </xf>
    <xf numFmtId="168" fontId="6" fillId="9" borderId="34" xfId="7" applyNumberFormat="1" applyFont="1" applyFill="1" applyBorder="1" applyAlignment="1">
      <alignment horizontal="center" vertical="center" wrapText="1"/>
    </xf>
    <xf numFmtId="0" fontId="19" fillId="9" borderId="22" xfId="4" applyFont="1" applyFill="1" applyBorder="1" applyAlignment="1">
      <alignment horizontal="center" vertical="center" wrapText="1"/>
    </xf>
    <xf numFmtId="0" fontId="19" fillId="9" borderId="17" xfId="4" applyFont="1" applyFill="1" applyBorder="1" applyAlignment="1">
      <alignment horizontal="center" vertical="center" wrapText="1"/>
    </xf>
    <xf numFmtId="0" fontId="21" fillId="9" borderId="3" xfId="4" applyFont="1" applyFill="1" applyBorder="1" applyAlignment="1">
      <alignment horizontal="center" vertical="center" wrapText="1"/>
    </xf>
    <xf numFmtId="0" fontId="19" fillId="9" borderId="3" xfId="4" applyFont="1" applyFill="1" applyBorder="1" applyAlignment="1">
      <alignment horizontal="center" vertical="center" wrapText="1"/>
    </xf>
    <xf numFmtId="0" fontId="19" fillId="9" borderId="14" xfId="4" applyFont="1" applyFill="1" applyBorder="1" applyAlignment="1">
      <alignment horizontal="center" vertical="center" wrapText="1"/>
    </xf>
    <xf numFmtId="0" fontId="7" fillId="0" borderId="26" xfId="4" applyFont="1" applyBorder="1" applyAlignment="1">
      <alignment horizontal="center" vertical="center" wrapText="1"/>
    </xf>
    <xf numFmtId="0" fontId="7" fillId="0" borderId="29" xfId="4" applyFont="1" applyBorder="1" applyAlignment="1">
      <alignment horizontal="center" vertical="center" wrapText="1"/>
    </xf>
    <xf numFmtId="0" fontId="7" fillId="0" borderId="31" xfId="4" applyFont="1" applyBorder="1" applyAlignment="1">
      <alignment horizontal="center" vertical="center" wrapText="1"/>
    </xf>
    <xf numFmtId="0" fontId="5" fillId="9" borderId="8" xfId="4" applyFill="1" applyBorder="1" applyAlignment="1">
      <alignment horizontal="center" vertical="center" wrapText="1"/>
    </xf>
    <xf numFmtId="0" fontId="5" fillId="9" borderId="19" xfId="4" applyFill="1" applyBorder="1" applyAlignment="1">
      <alignment horizontal="center" vertical="center" wrapText="1"/>
    </xf>
    <xf numFmtId="0" fontId="5" fillId="9" borderId="24" xfId="4" applyFill="1" applyBorder="1" applyAlignment="1">
      <alignment horizontal="center" vertical="center" wrapText="1"/>
    </xf>
    <xf numFmtId="0" fontId="5" fillId="9" borderId="12" xfId="4" applyFill="1" applyBorder="1" applyAlignment="1">
      <alignment horizontal="center" vertical="center" wrapText="1"/>
    </xf>
    <xf numFmtId="0" fontId="22" fillId="9" borderId="10" xfId="4" applyFont="1" applyFill="1" applyBorder="1" applyAlignment="1">
      <alignment horizontal="center" vertical="center" wrapText="1"/>
    </xf>
    <xf numFmtId="0" fontId="22" fillId="9" borderId="17" xfId="4" applyFont="1" applyFill="1" applyBorder="1" applyAlignment="1">
      <alignment horizontal="center" vertical="center" wrapText="1"/>
    </xf>
    <xf numFmtId="0" fontId="22" fillId="9" borderId="3" xfId="4" applyFont="1" applyFill="1" applyBorder="1" applyAlignment="1">
      <alignment horizontal="center" vertical="center" wrapText="1"/>
    </xf>
    <xf numFmtId="0" fontId="22" fillId="9" borderId="14" xfId="4" applyFont="1" applyFill="1" applyBorder="1" applyAlignment="1">
      <alignment horizontal="center" vertical="center" wrapText="1"/>
    </xf>
    <xf numFmtId="0" fontId="7" fillId="9" borderId="10" xfId="4" applyFont="1" applyFill="1" applyBorder="1" applyAlignment="1">
      <alignment horizontal="center" vertical="center" wrapText="1"/>
    </xf>
    <xf numFmtId="0" fontId="7" fillId="9" borderId="17" xfId="4" applyFont="1" applyFill="1" applyBorder="1" applyAlignment="1">
      <alignment horizontal="center" vertical="center" wrapText="1"/>
    </xf>
    <xf numFmtId="0" fontId="7" fillId="9" borderId="3" xfId="4" applyFont="1" applyFill="1" applyBorder="1" applyAlignment="1">
      <alignment horizontal="center" vertical="center" wrapText="1"/>
    </xf>
    <xf numFmtId="0" fontId="7" fillId="9" borderId="14" xfId="4" applyFont="1" applyFill="1" applyBorder="1" applyAlignment="1">
      <alignment horizontal="center" vertical="center" wrapText="1"/>
    </xf>
    <xf numFmtId="0" fontId="5" fillId="9" borderId="10" xfId="4" applyFill="1" applyBorder="1" applyAlignment="1">
      <alignment horizontal="center" vertical="center" wrapText="1"/>
    </xf>
    <xf numFmtId="0" fontId="5" fillId="9" borderId="17" xfId="4" applyFill="1" applyBorder="1" applyAlignment="1">
      <alignment horizontal="center" vertical="center" wrapText="1"/>
    </xf>
    <xf numFmtId="0" fontId="5" fillId="9" borderId="3" xfId="4" applyFill="1" applyBorder="1" applyAlignment="1">
      <alignment horizontal="center" vertical="center" wrapText="1"/>
    </xf>
    <xf numFmtId="0" fontId="19" fillId="9" borderId="10" xfId="4" applyFont="1" applyFill="1" applyBorder="1" applyAlignment="1">
      <alignment horizontal="center" vertical="center" wrapText="1"/>
    </xf>
    <xf numFmtId="0" fontId="5" fillId="9" borderId="5" xfId="4" applyFill="1" applyBorder="1" applyAlignment="1">
      <alignment horizontal="center" vertical="center" wrapText="1"/>
    </xf>
    <xf numFmtId="0" fontId="5" fillId="9" borderId="22" xfId="4" applyFill="1" applyBorder="1" applyAlignment="1">
      <alignment horizontal="center" vertical="center" wrapText="1"/>
    </xf>
    <xf numFmtId="0" fontId="7" fillId="0" borderId="32" xfId="4" applyFont="1" applyBorder="1" applyAlignment="1">
      <alignment horizontal="center" vertical="center" wrapText="1"/>
    </xf>
    <xf numFmtId="0" fontId="5" fillId="9" borderId="14" xfId="4" applyFill="1" applyBorder="1" applyAlignment="1">
      <alignment horizontal="center" vertical="center" wrapText="1"/>
    </xf>
    <xf numFmtId="168" fontId="6" fillId="8" borderId="10" xfId="7" applyNumberFormat="1" applyFont="1" applyFill="1" applyBorder="1" applyAlignment="1">
      <alignment horizontal="center" vertical="center" wrapText="1"/>
    </xf>
    <xf numFmtId="168" fontId="6" fillId="8" borderId="3" xfId="7" applyNumberFormat="1" applyFont="1" applyFill="1" applyBorder="1" applyAlignment="1">
      <alignment horizontal="center" vertical="center" wrapText="1"/>
    </xf>
    <xf numFmtId="168" fontId="6" fillId="8" borderId="5" xfId="7" applyNumberFormat="1" applyFont="1" applyFill="1" applyBorder="1" applyAlignment="1">
      <alignment horizontal="center" vertical="center" wrapText="1"/>
    </xf>
    <xf numFmtId="168" fontId="6" fillId="8" borderId="11" xfId="7" applyNumberFormat="1" applyFont="1" applyFill="1" applyBorder="1" applyAlignment="1">
      <alignment horizontal="center" vertical="center" wrapText="1"/>
    </xf>
    <xf numFmtId="168" fontId="6" fillId="8" borderId="20" xfId="7" applyNumberFormat="1" applyFont="1" applyFill="1" applyBorder="1" applyAlignment="1">
      <alignment horizontal="center" vertical="center" wrapText="1"/>
    </xf>
    <xf numFmtId="168" fontId="6" fillId="8" borderId="25" xfId="7" applyNumberFormat="1" applyFont="1" applyFill="1" applyBorder="1" applyAlignment="1">
      <alignment horizontal="center" vertical="center" wrapText="1"/>
    </xf>
    <xf numFmtId="0" fontId="5" fillId="8" borderId="3" xfId="4" applyFill="1" applyBorder="1" applyAlignment="1">
      <alignment horizontal="center" vertical="center" wrapText="1"/>
    </xf>
    <xf numFmtId="0" fontId="5" fillId="8" borderId="5" xfId="4" applyFill="1" applyBorder="1" applyAlignment="1">
      <alignment horizontal="center" vertical="center" wrapText="1"/>
    </xf>
    <xf numFmtId="0" fontId="21" fillId="8" borderId="3" xfId="4" applyFont="1" applyFill="1" applyBorder="1" applyAlignment="1">
      <alignment horizontal="center" vertical="center" wrapText="1"/>
    </xf>
    <xf numFmtId="0" fontId="21" fillId="8" borderId="5" xfId="4" applyFont="1" applyFill="1" applyBorder="1" applyAlignment="1">
      <alignment horizontal="center" vertical="center" wrapText="1"/>
    </xf>
    <xf numFmtId="0" fontId="7" fillId="0" borderId="8" xfId="4" applyFont="1" applyBorder="1" applyAlignment="1">
      <alignment horizontal="center" vertical="center" wrapText="1"/>
    </xf>
    <xf numFmtId="0" fontId="7" fillId="0" borderId="24" xfId="4" applyFont="1" applyBorder="1" applyAlignment="1">
      <alignment horizontal="center" vertical="center" wrapText="1"/>
    </xf>
    <xf numFmtId="0" fontId="7" fillId="0" borderId="12" xfId="4" applyFont="1" applyBorder="1" applyAlignment="1">
      <alignment horizontal="center" vertical="center" wrapText="1"/>
    </xf>
    <xf numFmtId="0" fontId="5" fillId="0" borderId="10" xfId="4" applyBorder="1" applyAlignment="1">
      <alignment horizontal="center" vertical="center" wrapText="1"/>
    </xf>
    <xf numFmtId="0" fontId="5" fillId="0" borderId="3" xfId="4" applyBorder="1" applyAlignment="1">
      <alignment horizontal="center" vertical="center" wrapText="1"/>
    </xf>
    <xf numFmtId="0" fontId="5" fillId="0" borderId="5" xfId="4" applyBorder="1" applyAlignment="1">
      <alignment horizontal="center" vertical="center" wrapText="1"/>
    </xf>
    <xf numFmtId="0" fontId="18" fillId="8" borderId="10" xfId="4" applyFont="1" applyFill="1" applyBorder="1" applyAlignment="1">
      <alignment horizontal="left" vertical="center" wrapText="1"/>
    </xf>
    <xf numFmtId="0" fontId="18" fillId="8" borderId="3" xfId="4" applyFont="1" applyFill="1" applyBorder="1" applyAlignment="1">
      <alignment horizontal="left" vertical="center" wrapText="1"/>
    </xf>
    <xf numFmtId="0" fontId="18" fillId="8" borderId="5" xfId="4" applyFont="1" applyFill="1" applyBorder="1" applyAlignment="1">
      <alignment horizontal="left" vertical="center" wrapText="1"/>
    </xf>
    <xf numFmtId="0" fontId="5" fillId="8" borderId="10" xfId="4" applyFill="1" applyBorder="1" applyAlignment="1">
      <alignment horizontal="justify" vertical="center" wrapText="1"/>
    </xf>
    <xf numFmtId="0" fontId="5" fillId="8" borderId="3" xfId="4" applyFill="1" applyBorder="1" applyAlignment="1">
      <alignment horizontal="justify" vertical="center" wrapText="1"/>
    </xf>
    <xf numFmtId="0" fontId="5" fillId="8" borderId="5" xfId="4" applyFill="1" applyBorder="1" applyAlignment="1">
      <alignment horizontal="justify" vertical="center" wrapText="1"/>
    </xf>
    <xf numFmtId="0" fontId="5" fillId="8" borderId="10" xfId="4" applyFill="1" applyBorder="1" applyAlignment="1">
      <alignment horizontal="center" vertical="center" wrapText="1"/>
    </xf>
    <xf numFmtId="0" fontId="21" fillId="8" borderId="10" xfId="4" applyFont="1" applyFill="1" applyBorder="1" applyAlignment="1">
      <alignment horizontal="center" vertical="center" wrapText="1"/>
    </xf>
    <xf numFmtId="168" fontId="6" fillId="7" borderId="10" xfId="7" applyNumberFormat="1" applyFont="1" applyFill="1" applyBorder="1" applyAlignment="1">
      <alignment horizontal="center" vertical="center" wrapText="1"/>
    </xf>
    <xf numFmtId="168" fontId="6" fillId="7" borderId="3" xfId="7" applyNumberFormat="1" applyFont="1" applyFill="1" applyBorder="1" applyAlignment="1">
      <alignment horizontal="center" vertical="center" wrapText="1"/>
    </xf>
    <xf numFmtId="168" fontId="6" fillId="7" borderId="14" xfId="7" applyNumberFormat="1" applyFont="1" applyFill="1" applyBorder="1" applyAlignment="1">
      <alignment horizontal="center" vertical="center" wrapText="1"/>
    </xf>
    <xf numFmtId="0" fontId="5" fillId="7" borderId="3" xfId="4" applyFill="1" applyBorder="1" applyAlignment="1">
      <alignment horizontal="center" vertical="center" wrapText="1"/>
    </xf>
    <xf numFmtId="0" fontId="5" fillId="7" borderId="14" xfId="4" applyFill="1" applyBorder="1" applyAlignment="1">
      <alignment horizontal="center" vertical="center" wrapText="1"/>
    </xf>
    <xf numFmtId="0" fontId="21" fillId="7" borderId="3" xfId="4" applyFont="1" applyFill="1" applyBorder="1" applyAlignment="1">
      <alignment horizontal="center" vertical="center" wrapText="1"/>
    </xf>
    <xf numFmtId="0" fontId="21" fillId="7" borderId="14" xfId="4" applyFont="1" applyFill="1" applyBorder="1" applyAlignment="1">
      <alignment horizontal="center" vertical="center" wrapText="1"/>
    </xf>
    <xf numFmtId="168" fontId="6" fillId="6" borderId="18" xfId="7" applyNumberFormat="1" applyFont="1" applyFill="1" applyBorder="1" applyAlignment="1">
      <alignment horizontal="center" vertical="center" wrapText="1"/>
    </xf>
    <xf numFmtId="168" fontId="6" fillId="6" borderId="20" xfId="7" applyNumberFormat="1" applyFont="1" applyFill="1" applyBorder="1" applyAlignment="1">
      <alignment horizontal="center" vertical="center" wrapText="1"/>
    </xf>
    <xf numFmtId="0" fontId="7" fillId="0" borderId="21" xfId="4" applyFont="1" applyBorder="1" applyAlignment="1">
      <alignment horizontal="center" vertical="center" wrapText="1"/>
    </xf>
    <xf numFmtId="0" fontId="7" fillId="0" borderId="23" xfId="4" applyFont="1" applyBorder="1" applyAlignment="1">
      <alignment horizontal="center" vertical="center" wrapText="1"/>
    </xf>
    <xf numFmtId="0" fontId="20" fillId="6" borderId="5" xfId="4" applyFont="1" applyFill="1" applyBorder="1" applyAlignment="1">
      <alignment horizontal="center" vertical="center" wrapText="1"/>
    </xf>
    <xf numFmtId="0" fontId="20" fillId="6" borderId="22" xfId="4" applyFont="1" applyFill="1" applyBorder="1" applyAlignment="1">
      <alignment horizontal="center" vertical="center" wrapText="1"/>
    </xf>
    <xf numFmtId="0" fontId="5" fillId="0" borderId="14" xfId="4" applyBorder="1" applyAlignment="1">
      <alignment horizontal="center" vertical="center" wrapText="1"/>
    </xf>
    <xf numFmtId="0" fontId="18" fillId="7" borderId="10" xfId="4" applyFont="1" applyFill="1" applyBorder="1" applyAlignment="1">
      <alignment horizontal="left" vertical="center" wrapText="1"/>
    </xf>
    <xf numFmtId="0" fontId="18" fillId="7" borderId="3" xfId="4" applyFont="1" applyFill="1" applyBorder="1" applyAlignment="1">
      <alignment horizontal="left" vertical="center" wrapText="1"/>
    </xf>
    <xf numFmtId="0" fontId="18" fillId="7" borderId="14" xfId="4" applyFont="1" applyFill="1" applyBorder="1" applyAlignment="1">
      <alignment horizontal="left" vertical="center" wrapText="1"/>
    </xf>
    <xf numFmtId="0" fontId="5" fillId="7" borderId="10" xfId="4" applyFill="1" applyBorder="1" applyAlignment="1">
      <alignment horizontal="justify" vertical="center" wrapText="1"/>
    </xf>
    <xf numFmtId="0" fontId="5" fillId="7" borderId="3" xfId="4" applyFill="1" applyBorder="1" applyAlignment="1">
      <alignment horizontal="justify" vertical="center" wrapText="1"/>
    </xf>
    <xf numFmtId="0" fontId="5" fillId="7" borderId="14" xfId="4" applyFill="1" applyBorder="1" applyAlignment="1">
      <alignment horizontal="justify" vertical="center" wrapText="1"/>
    </xf>
    <xf numFmtId="0" fontId="5" fillId="7" borderId="10" xfId="4" applyFill="1" applyBorder="1" applyAlignment="1">
      <alignment horizontal="center" vertical="center" wrapText="1"/>
    </xf>
    <xf numFmtId="0" fontId="21" fillId="7" borderId="10" xfId="4" applyFont="1" applyFill="1" applyBorder="1" applyAlignment="1">
      <alignment horizontal="center" vertical="center" wrapText="1"/>
    </xf>
    <xf numFmtId="0" fontId="20" fillId="6" borderId="17" xfId="4" applyFont="1" applyFill="1" applyBorder="1" applyAlignment="1">
      <alignment horizontal="center" vertical="center" wrapText="1"/>
    </xf>
    <xf numFmtId="0" fontId="20" fillId="6" borderId="3" xfId="4" applyFont="1" applyFill="1" applyBorder="1" applyAlignment="1">
      <alignment horizontal="center" vertical="center" wrapText="1"/>
    </xf>
    <xf numFmtId="0" fontId="5" fillId="6" borderId="17" xfId="4" applyFill="1" applyBorder="1" applyAlignment="1">
      <alignment horizontal="center" vertical="center" wrapText="1"/>
    </xf>
    <xf numFmtId="0" fontId="5" fillId="6" borderId="3" xfId="4" applyFill="1" applyBorder="1" applyAlignment="1">
      <alignment horizontal="center" vertical="center" wrapText="1"/>
    </xf>
    <xf numFmtId="168" fontId="6" fillId="6" borderId="17" xfId="7" applyNumberFormat="1" applyFont="1" applyFill="1" applyBorder="1" applyAlignment="1">
      <alignment horizontal="center" vertical="center" wrapText="1"/>
    </xf>
    <xf numFmtId="168" fontId="6" fillId="6" borderId="3" xfId="7" applyNumberFormat="1" applyFont="1" applyFill="1" applyBorder="1" applyAlignment="1">
      <alignment horizontal="center" vertical="center" wrapText="1"/>
    </xf>
    <xf numFmtId="0" fontId="7" fillId="0" borderId="16" xfId="4" applyFont="1" applyBorder="1" applyAlignment="1">
      <alignment horizontal="center" vertical="center" wrapText="1"/>
    </xf>
    <xf numFmtId="0" fontId="7" fillId="0" borderId="19" xfId="4" applyFont="1" applyBorder="1" applyAlignment="1">
      <alignment horizontal="center" vertical="center" wrapText="1"/>
    </xf>
    <xf numFmtId="0" fontId="18" fillId="6" borderId="17" xfId="4" applyFont="1" applyFill="1" applyBorder="1" applyAlignment="1">
      <alignment horizontal="left" vertical="center" wrapText="1"/>
    </xf>
    <xf numFmtId="0" fontId="18" fillId="6" borderId="3" xfId="4" applyFont="1" applyFill="1" applyBorder="1" applyAlignment="1">
      <alignment horizontal="left" vertical="center" wrapText="1"/>
    </xf>
    <xf numFmtId="0" fontId="5" fillId="6" borderId="17" xfId="4" applyFill="1" applyBorder="1" applyAlignment="1">
      <alignment horizontal="justify" vertical="center" wrapText="1"/>
    </xf>
    <xf numFmtId="0" fontId="5" fillId="6" borderId="3" xfId="4" applyFill="1" applyBorder="1" applyAlignment="1">
      <alignment horizontal="justify" vertical="center" wrapText="1"/>
    </xf>
    <xf numFmtId="0" fontId="17" fillId="4" borderId="3" xfId="4" applyFont="1" applyFill="1" applyBorder="1" applyAlignment="1">
      <alignment horizontal="center" vertical="center" wrapText="1"/>
    </xf>
    <xf numFmtId="0" fontId="14" fillId="3" borderId="6" xfId="4" applyFont="1" applyFill="1" applyBorder="1" applyAlignment="1">
      <alignment horizontal="center" vertical="center" wrapText="1"/>
    </xf>
    <xf numFmtId="0" fontId="14" fillId="3" borderId="7" xfId="4" applyFont="1" applyFill="1" applyBorder="1" applyAlignment="1">
      <alignment horizontal="center" vertical="center" wrapText="1"/>
    </xf>
    <xf numFmtId="0" fontId="5" fillId="0" borderId="9" xfId="4" applyBorder="1" applyAlignment="1">
      <alignment horizontal="center" vertical="center" wrapText="1"/>
    </xf>
    <xf numFmtId="0" fontId="5" fillId="0" borderId="13" xfId="4" applyBorder="1" applyAlignment="1">
      <alignment horizontal="center" vertical="center" wrapText="1"/>
    </xf>
    <xf numFmtId="0" fontId="18" fillId="5" borderId="8" xfId="4" applyFont="1" applyFill="1" applyBorder="1" applyAlignment="1">
      <alignment horizontal="justify" vertical="center" wrapText="1"/>
    </xf>
    <xf numFmtId="0" fontId="18" fillId="5" borderId="12" xfId="4" applyFont="1" applyFill="1" applyBorder="1" applyAlignment="1">
      <alignment horizontal="justify" vertical="center" wrapText="1"/>
    </xf>
    <xf numFmtId="0" fontId="4" fillId="5" borderId="10" xfId="4" applyFont="1" applyFill="1" applyBorder="1" applyAlignment="1">
      <alignment horizontal="justify" vertical="center" wrapText="1"/>
    </xf>
    <xf numFmtId="0" fontId="5" fillId="5" borderId="14" xfId="4" applyFill="1" applyBorder="1" applyAlignment="1">
      <alignment horizontal="justify" vertical="center" wrapText="1"/>
    </xf>
    <xf numFmtId="0" fontId="19" fillId="5" borderId="10" xfId="4" applyFont="1" applyFill="1" applyBorder="1" applyAlignment="1">
      <alignment horizontal="center" vertical="center" wrapText="1"/>
    </xf>
    <xf numFmtId="0" fontId="19" fillId="5" borderId="14" xfId="4" applyFont="1" applyFill="1" applyBorder="1" applyAlignment="1">
      <alignment horizontal="center" vertical="center" wrapText="1"/>
    </xf>
    <xf numFmtId="168" fontId="6" fillId="5" borderId="10" xfId="7" applyNumberFormat="1" applyFont="1" applyFill="1" applyBorder="1" applyAlignment="1">
      <alignment horizontal="center" vertical="center" wrapText="1"/>
    </xf>
    <xf numFmtId="168" fontId="6" fillId="5" borderId="14" xfId="7" applyNumberFormat="1" applyFont="1" applyFill="1" applyBorder="1" applyAlignment="1">
      <alignment horizontal="center" vertical="center" wrapText="1"/>
    </xf>
    <xf numFmtId="165" fontId="6" fillId="5" borderId="11" xfId="7" applyFont="1" applyFill="1" applyBorder="1" applyAlignment="1">
      <alignment horizontal="center" vertical="center" wrapText="1"/>
    </xf>
    <xf numFmtId="165" fontId="6" fillId="5" borderId="15" xfId="7" applyFont="1" applyFill="1" applyBorder="1" applyAlignment="1">
      <alignment horizontal="center" vertical="center" wrapText="1"/>
    </xf>
    <xf numFmtId="0" fontId="7" fillId="0" borderId="1" xfId="4" applyFont="1" applyBorder="1" applyAlignment="1">
      <alignment horizontal="center" vertical="top" wrapText="1"/>
    </xf>
    <xf numFmtId="0" fontId="7" fillId="0" borderId="4" xfId="4" applyFont="1" applyBorder="1" applyAlignment="1">
      <alignment horizontal="center" vertical="top" wrapText="1"/>
    </xf>
    <xf numFmtId="0" fontId="7" fillId="0" borderId="2" xfId="4" applyFont="1" applyBorder="1" applyAlignment="1">
      <alignment horizontal="center" vertical="top" wrapText="1"/>
    </xf>
    <xf numFmtId="0" fontId="13" fillId="0" borderId="1" xfId="4" applyFont="1" applyBorder="1" applyAlignment="1">
      <alignment horizontal="center" vertical="top" wrapText="1"/>
    </xf>
    <xf numFmtId="0" fontId="13" fillId="0" borderId="4" xfId="4" applyFont="1" applyBorder="1" applyAlignment="1">
      <alignment horizontal="center" vertical="top" wrapText="1"/>
    </xf>
    <xf numFmtId="0" fontId="13" fillId="0" borderId="2" xfId="4" applyFont="1" applyBorder="1" applyAlignment="1">
      <alignment horizontal="center" vertical="top" wrapText="1"/>
    </xf>
    <xf numFmtId="0" fontId="5" fillId="0" borderId="3" xfId="4" applyBorder="1" applyAlignment="1">
      <alignment horizontal="justify" vertical="top" wrapText="1"/>
    </xf>
    <xf numFmtId="0" fontId="14" fillId="3" borderId="3" xfId="4" applyFont="1" applyFill="1" applyBorder="1" applyAlignment="1">
      <alignment horizontal="center" vertical="center" wrapText="1"/>
    </xf>
    <xf numFmtId="0" fontId="14" fillId="0" borderId="0" xfId="4" applyFont="1" applyAlignment="1">
      <alignment horizontal="center" vertical="center" wrapText="1"/>
    </xf>
    <xf numFmtId="0" fontId="14" fillId="3" borderId="3" xfId="4" applyFont="1" applyFill="1" applyBorder="1" applyAlignment="1">
      <alignment horizontal="center" vertical="center"/>
    </xf>
    <xf numFmtId="0" fontId="14" fillId="3" borderId="3" xfId="4" applyFont="1" applyFill="1" applyBorder="1" applyAlignment="1">
      <alignment horizontal="center" wrapText="1"/>
    </xf>
    <xf numFmtId="0" fontId="8" fillId="2" borderId="0" xfId="4" applyFont="1" applyFill="1" applyAlignment="1">
      <alignment horizontal="center" vertical="top" wrapText="1"/>
    </xf>
    <xf numFmtId="0" fontId="9" fillId="0" borderId="0" xfId="4" applyFont="1" applyAlignment="1">
      <alignment horizontal="left" vertical="top" wrapText="1"/>
    </xf>
    <xf numFmtId="0" fontId="12" fillId="0" borderId="1" xfId="4" applyFont="1" applyBorder="1" applyAlignment="1">
      <alignment horizontal="left" vertical="top" wrapText="1"/>
    </xf>
    <xf numFmtId="0" fontId="12" fillId="0" borderId="2" xfId="4" applyFont="1" applyBorder="1" applyAlignment="1">
      <alignment horizontal="left" vertical="top" wrapText="1"/>
    </xf>
    <xf numFmtId="0" fontId="27" fillId="0" borderId="3" xfId="0" applyFont="1" applyBorder="1" applyAlignment="1" applyProtection="1">
      <alignment horizontal="left" vertical="center" wrapText="1"/>
      <protection locked="0"/>
    </xf>
    <xf numFmtId="14" fontId="26" fillId="0" borderId="3" xfId="0" applyNumberFormat="1" applyFont="1" applyBorder="1" applyAlignment="1">
      <alignment horizontal="center" vertical="center" wrapText="1"/>
    </xf>
    <xf numFmtId="0" fontId="27" fillId="3" borderId="1" xfId="0" applyFont="1" applyFill="1" applyBorder="1" applyAlignment="1" applyProtection="1">
      <alignment horizontal="left" vertical="center" wrapText="1"/>
      <protection locked="0"/>
    </xf>
    <xf numFmtId="0" fontId="27" fillId="3" borderId="2" xfId="0" applyFont="1" applyFill="1" applyBorder="1" applyAlignment="1" applyProtection="1">
      <alignment horizontal="left" vertical="center" wrapText="1"/>
      <protection locked="0"/>
    </xf>
    <xf numFmtId="0" fontId="27" fillId="3" borderId="1"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10" borderId="3" xfId="0" applyFont="1" applyFill="1" applyBorder="1" applyAlignment="1">
      <alignment horizontal="center" vertical="center" wrapText="1"/>
    </xf>
    <xf numFmtId="0" fontId="27" fillId="11" borderId="35" xfId="0" applyFont="1" applyFill="1" applyBorder="1" applyAlignment="1">
      <alignment horizontal="center" vertical="center" wrapText="1"/>
    </xf>
    <xf numFmtId="0" fontId="27" fillId="11" borderId="0" xfId="0" applyFont="1" applyFill="1" applyAlignment="1">
      <alignment horizontal="center" vertical="center" wrapText="1"/>
    </xf>
    <xf numFmtId="0" fontId="27" fillId="11" borderId="37" xfId="0" applyFont="1" applyFill="1" applyBorder="1" applyAlignment="1">
      <alignment horizontal="center" vertical="center" wrapText="1"/>
    </xf>
    <xf numFmtId="0" fontId="27" fillId="11" borderId="40" xfId="0" applyFont="1" applyFill="1" applyBorder="1" applyAlignment="1">
      <alignment horizontal="center" vertical="center" wrapText="1"/>
    </xf>
    <xf numFmtId="0" fontId="27" fillId="11" borderId="0" xfId="0" applyFont="1" applyFill="1" applyBorder="1" applyAlignment="1">
      <alignment horizontal="center" vertical="center" wrapText="1"/>
    </xf>
    <xf numFmtId="0" fontId="27" fillId="11" borderId="36" xfId="0" applyFont="1" applyFill="1" applyBorder="1" applyAlignment="1">
      <alignment horizontal="center" vertical="center" wrapText="1"/>
    </xf>
    <xf numFmtId="0" fontId="27" fillId="11" borderId="38" xfId="0" applyFont="1" applyFill="1" applyBorder="1" applyAlignment="1">
      <alignment horizontal="center" vertical="center" wrapText="1"/>
    </xf>
    <xf numFmtId="0" fontId="27" fillId="11" borderId="6" xfId="0" applyFont="1" applyFill="1" applyBorder="1" applyAlignment="1">
      <alignment horizontal="right" vertical="center" wrapText="1"/>
    </xf>
    <xf numFmtId="0" fontId="27" fillId="11" borderId="7" xfId="0" applyFont="1" applyFill="1" applyBorder="1" applyAlignment="1">
      <alignment horizontal="right" vertical="center" wrapText="1"/>
    </xf>
    <xf numFmtId="0" fontId="27" fillId="11" borderId="37" xfId="0" applyFont="1" applyFill="1" applyBorder="1" applyAlignment="1">
      <alignment horizontal="right" vertical="center" wrapText="1"/>
    </xf>
    <xf numFmtId="0" fontId="27" fillId="11" borderId="38" xfId="0" applyFont="1" applyFill="1" applyBorder="1" applyAlignment="1">
      <alignment horizontal="right" vertical="center" wrapText="1"/>
    </xf>
    <xf numFmtId="0" fontId="27" fillId="11" borderId="1" xfId="0" applyFont="1" applyFill="1" applyBorder="1" applyAlignment="1">
      <alignment horizontal="right" vertical="center" wrapText="1"/>
    </xf>
    <xf numFmtId="0" fontId="27" fillId="11" borderId="2" xfId="0" applyFont="1" applyFill="1" applyBorder="1" applyAlignment="1">
      <alignment horizontal="right" vertical="center" wrapText="1"/>
    </xf>
    <xf numFmtId="0" fontId="27" fillId="0" borderId="17" xfId="0" applyFont="1" applyBorder="1" applyAlignment="1" applyProtection="1">
      <alignment horizontal="left" vertical="center" wrapText="1"/>
      <protection locked="0"/>
    </xf>
    <xf numFmtId="0" fontId="26" fillId="0" borderId="3" xfId="0" applyFont="1" applyBorder="1" applyAlignment="1">
      <alignment horizontal="center" vertical="center" wrapText="1"/>
    </xf>
    <xf numFmtId="0" fontId="26" fillId="7" borderId="3" xfId="8" applyFont="1" applyFill="1" applyBorder="1" applyAlignment="1" applyProtection="1">
      <alignment horizontal="center" vertical="center" wrapText="1"/>
      <protection locked="0"/>
    </xf>
    <xf numFmtId="9" fontId="26" fillId="7" borderId="3" xfId="3" applyFont="1" applyFill="1" applyBorder="1" applyAlignment="1" applyProtection="1">
      <alignment horizontal="center" vertical="center" wrapText="1"/>
      <protection locked="0"/>
    </xf>
    <xf numFmtId="9" fontId="26" fillId="7" borderId="5" xfId="3" applyFont="1" applyFill="1" applyBorder="1" applyAlignment="1" applyProtection="1">
      <alignment horizontal="center" vertical="center" wrapText="1"/>
      <protection locked="0"/>
    </xf>
    <xf numFmtId="9" fontId="26" fillId="7" borderId="22" xfId="3" applyFont="1" applyFill="1" applyBorder="1" applyAlignment="1" applyProtection="1">
      <alignment horizontal="center" vertical="center" wrapText="1"/>
      <protection locked="0"/>
    </xf>
    <xf numFmtId="9" fontId="26" fillId="7" borderId="17" xfId="3" applyFont="1" applyFill="1" applyBorder="1" applyAlignment="1" applyProtection="1">
      <alignment horizontal="center" vertical="center" wrapText="1"/>
      <protection locked="0"/>
    </xf>
    <xf numFmtId="172" fontId="26" fillId="7" borderId="3" xfId="1" applyNumberFormat="1" applyFont="1" applyFill="1" applyBorder="1" applyAlignment="1" applyProtection="1">
      <alignment horizontal="center" vertical="center" wrapText="1"/>
      <protection locked="0"/>
    </xf>
    <xf numFmtId="0" fontId="27" fillId="8" borderId="5" xfId="0" applyFont="1" applyFill="1" applyBorder="1" applyAlignment="1">
      <alignment horizontal="center" vertical="center" wrapText="1"/>
    </xf>
    <xf numFmtId="0" fontId="27" fillId="8" borderId="17" xfId="0" applyFont="1" applyFill="1" applyBorder="1" applyAlignment="1">
      <alignment horizontal="center" vertical="center" wrapText="1"/>
    </xf>
    <xf numFmtId="9" fontId="27" fillId="12" borderId="5" xfId="3" applyFont="1" applyFill="1" applyBorder="1" applyAlignment="1">
      <alignment horizontal="center" vertical="center" wrapText="1"/>
    </xf>
    <xf numFmtId="9" fontId="27" fillId="12" borderId="17" xfId="3" applyFont="1" applyFill="1" applyBorder="1" applyAlignment="1">
      <alignment horizontal="center" vertical="center" wrapText="1"/>
    </xf>
    <xf numFmtId="0" fontId="27" fillId="12" borderId="1" xfId="0" applyFont="1" applyFill="1" applyBorder="1" applyAlignment="1">
      <alignment horizontal="center" vertical="center" wrapText="1"/>
    </xf>
    <xf numFmtId="0" fontId="27" fillId="12" borderId="4" xfId="0" applyFont="1" applyFill="1" applyBorder="1" applyAlignment="1">
      <alignment horizontal="center" vertical="center" wrapText="1"/>
    </xf>
    <xf numFmtId="172" fontId="27" fillId="13" borderId="5" xfId="1" applyNumberFormat="1" applyFont="1" applyFill="1" applyBorder="1" applyAlignment="1">
      <alignment horizontal="center" vertical="center" wrapText="1"/>
    </xf>
    <xf numFmtId="172" fontId="27" fillId="13" borderId="17" xfId="1" applyNumberFormat="1" applyFont="1" applyFill="1" applyBorder="1" applyAlignment="1">
      <alignment horizontal="center" vertical="center" wrapText="1"/>
    </xf>
    <xf numFmtId="0" fontId="26" fillId="7" borderId="3" xfId="8" applyFont="1" applyFill="1" applyBorder="1" applyAlignment="1" applyProtection="1">
      <alignment horizontal="justify" vertical="center" wrapText="1"/>
      <protection locked="0"/>
    </xf>
    <xf numFmtId="172" fontId="30" fillId="10" borderId="22" xfId="1" applyNumberFormat="1" applyFont="1" applyFill="1" applyBorder="1" applyAlignment="1" applyProtection="1">
      <alignment horizontal="center" vertical="center" wrapText="1"/>
      <protection locked="0"/>
    </xf>
    <xf numFmtId="172" fontId="29" fillId="10" borderId="22" xfId="1" applyNumberFormat="1" applyFont="1" applyFill="1" applyBorder="1" applyAlignment="1" applyProtection="1">
      <alignment horizontal="center" vertical="center" wrapText="1"/>
      <protection locked="0"/>
    </xf>
    <xf numFmtId="0" fontId="26" fillId="14" borderId="3" xfId="8" applyFont="1" applyFill="1" applyBorder="1" applyAlignment="1" applyProtection="1">
      <alignment horizontal="center" vertical="center" wrapText="1"/>
      <protection locked="0"/>
    </xf>
    <xf numFmtId="0" fontId="26" fillId="0" borderId="3" xfId="8" applyFont="1" applyBorder="1" applyAlignment="1" applyProtection="1">
      <alignment horizontal="center" vertical="center" wrapText="1"/>
      <protection locked="0"/>
    </xf>
    <xf numFmtId="9" fontId="26" fillId="0" borderId="5" xfId="3" applyFont="1" applyBorder="1" applyAlignment="1" applyProtection="1">
      <alignment horizontal="center" vertical="center" wrapText="1"/>
      <protection locked="0"/>
    </xf>
    <xf numFmtId="9" fontId="26" fillId="0" borderId="22" xfId="3" applyFont="1" applyBorder="1" applyAlignment="1" applyProtection="1">
      <alignment horizontal="center" vertical="center" wrapText="1"/>
      <protection locked="0"/>
    </xf>
    <xf numFmtId="9" fontId="26" fillId="0" borderId="17" xfId="3" applyFont="1" applyBorder="1" applyAlignment="1" applyProtection="1">
      <alignment horizontal="center" vertical="center" wrapText="1"/>
      <protection locked="0"/>
    </xf>
    <xf numFmtId="173" fontId="26" fillId="0" borderId="5" xfId="2" applyFont="1" applyFill="1" applyBorder="1" applyAlignment="1" applyProtection="1">
      <alignment horizontal="center" vertical="center" wrapText="1"/>
      <protection locked="0"/>
    </xf>
    <xf numFmtId="173" fontId="26" fillId="0" borderId="22" xfId="2" applyFont="1" applyFill="1" applyBorder="1" applyAlignment="1" applyProtection="1">
      <alignment horizontal="center" vertical="center" wrapText="1"/>
      <protection locked="0"/>
    </xf>
    <xf numFmtId="173" fontId="26" fillId="0" borderId="17" xfId="2" applyFont="1" applyFill="1" applyBorder="1" applyAlignment="1" applyProtection="1">
      <alignment horizontal="center" vertical="center" wrapText="1"/>
      <protection locked="0"/>
    </xf>
    <xf numFmtId="172" fontId="26" fillId="0" borderId="5" xfId="10" applyNumberFormat="1" applyFont="1" applyFill="1" applyBorder="1" applyAlignment="1" applyProtection="1">
      <alignment horizontal="center" vertical="center" wrapText="1"/>
      <protection locked="0"/>
    </xf>
    <xf numFmtId="172" fontId="26" fillId="0" borderId="22" xfId="10" applyNumberFormat="1" applyFont="1" applyFill="1" applyBorder="1" applyAlignment="1" applyProtection="1">
      <alignment horizontal="center" vertical="center" wrapText="1"/>
      <protection locked="0"/>
    </xf>
    <xf numFmtId="172" fontId="26" fillId="0" borderId="17" xfId="10" applyNumberFormat="1" applyFont="1" applyFill="1" applyBorder="1" applyAlignment="1" applyProtection="1">
      <alignment horizontal="center" vertical="center" wrapText="1"/>
      <protection locked="0"/>
    </xf>
    <xf numFmtId="0" fontId="26" fillId="14" borderId="22" xfId="8" applyFont="1" applyFill="1" applyBorder="1" applyAlignment="1" applyProtection="1">
      <alignment horizontal="center" vertical="center" wrapText="1"/>
      <protection locked="0"/>
    </xf>
    <xf numFmtId="0" fontId="0" fillId="0" borderId="22" xfId="8" applyFont="1" applyBorder="1" applyAlignment="1" applyProtection="1">
      <alignment horizontal="center" vertical="center" wrapText="1"/>
      <protection locked="0"/>
    </xf>
    <xf numFmtId="0" fontId="26" fillId="0" borderId="22" xfId="8" applyFont="1" applyBorder="1" applyAlignment="1" applyProtection="1">
      <alignment horizontal="center" vertical="center" wrapText="1"/>
      <protection locked="0"/>
    </xf>
    <xf numFmtId="9" fontId="26" fillId="10" borderId="5" xfId="3" applyFont="1" applyFill="1" applyBorder="1" applyAlignment="1" applyProtection="1">
      <alignment horizontal="center" vertical="center" wrapText="1"/>
      <protection locked="0"/>
    </xf>
    <xf numFmtId="9" fontId="26" fillId="10" borderId="22" xfId="3" applyFont="1" applyFill="1" applyBorder="1" applyAlignment="1" applyProtection="1">
      <alignment horizontal="center" vertical="center" wrapText="1"/>
      <protection locked="0"/>
    </xf>
    <xf numFmtId="9" fontId="26" fillId="10" borderId="17" xfId="3" applyFont="1" applyFill="1" applyBorder="1" applyAlignment="1" applyProtection="1">
      <alignment horizontal="center" vertical="center" wrapText="1"/>
      <protection locked="0"/>
    </xf>
    <xf numFmtId="173" fontId="26" fillId="10" borderId="5" xfId="2" applyFont="1" applyFill="1" applyBorder="1" applyAlignment="1" applyProtection="1">
      <alignment horizontal="center" vertical="center" wrapText="1"/>
      <protection locked="0"/>
    </xf>
    <xf numFmtId="173" fontId="26" fillId="10" borderId="22" xfId="2" applyFont="1" applyFill="1" applyBorder="1" applyAlignment="1" applyProtection="1">
      <alignment horizontal="center" vertical="center" wrapText="1"/>
      <protection locked="0"/>
    </xf>
    <xf numFmtId="0" fontId="26" fillId="14" borderId="5" xfId="0" applyFont="1" applyFill="1" applyBorder="1" applyAlignment="1">
      <alignment horizontal="center" vertical="center" wrapText="1"/>
    </xf>
    <xf numFmtId="0" fontId="26" fillId="14" borderId="22" xfId="0" applyFont="1" applyFill="1" applyBorder="1" applyAlignment="1">
      <alignment horizontal="center" vertical="center" wrapText="1"/>
    </xf>
    <xf numFmtId="0" fontId="26" fillId="14" borderId="17" xfId="0" applyFont="1" applyFill="1" applyBorder="1" applyAlignment="1">
      <alignment horizontal="center" vertical="center" wrapText="1"/>
    </xf>
    <xf numFmtId="9" fontId="26" fillId="0" borderId="3" xfId="3" applyFont="1" applyFill="1" applyBorder="1" applyAlignment="1">
      <alignment horizontal="center" vertical="center" wrapText="1"/>
    </xf>
    <xf numFmtId="175" fontId="26" fillId="0" borderId="3" xfId="15" applyNumberFormat="1" applyFont="1" applyFill="1" applyBorder="1" applyAlignment="1">
      <alignment horizontal="center" vertical="center" wrapText="1"/>
    </xf>
    <xf numFmtId="0" fontId="26" fillId="14" borderId="3" xfId="0" applyFont="1" applyFill="1" applyBorder="1" applyAlignment="1">
      <alignment horizontal="center" vertical="center" wrapText="1"/>
    </xf>
    <xf numFmtId="175" fontId="26" fillId="0" borderId="3" xfId="11" applyNumberFormat="1" applyFont="1" applyFill="1" applyBorder="1" applyAlignment="1">
      <alignment horizontal="center" vertical="center" wrapText="1"/>
    </xf>
    <xf numFmtId="0" fontId="27" fillId="3" borderId="2" xfId="0" applyFont="1" applyFill="1" applyBorder="1" applyAlignment="1">
      <alignment horizontal="center" vertical="center" wrapText="1"/>
    </xf>
    <xf numFmtId="0" fontId="26" fillId="0" borderId="5"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7" xfId="0" applyFont="1" applyBorder="1" applyAlignment="1">
      <alignment horizontal="center" vertical="center" wrapText="1"/>
    </xf>
    <xf numFmtId="9" fontId="26" fillId="0" borderId="5" xfId="3" applyFont="1" applyFill="1" applyBorder="1" applyAlignment="1">
      <alignment horizontal="center" vertical="center" wrapText="1"/>
    </xf>
    <xf numFmtId="9" fontId="26" fillId="0" borderId="22" xfId="3" applyFont="1" applyFill="1" applyBorder="1" applyAlignment="1">
      <alignment horizontal="center" vertical="center" wrapText="1"/>
    </xf>
    <xf numFmtId="9" fontId="26" fillId="0" borderId="17" xfId="3" applyFont="1" applyFill="1" applyBorder="1" applyAlignment="1">
      <alignment horizontal="center" vertical="center" wrapText="1"/>
    </xf>
    <xf numFmtId="175" fontId="26" fillId="0" borderId="5" xfId="15" applyNumberFormat="1" applyFont="1" applyFill="1" applyBorder="1" applyAlignment="1">
      <alignment horizontal="center" vertical="center" wrapText="1"/>
    </xf>
    <xf numFmtId="175" fontId="26" fillId="0" borderId="22" xfId="15" applyNumberFormat="1" applyFont="1" applyFill="1" applyBorder="1" applyAlignment="1">
      <alignment horizontal="center" vertical="center" wrapText="1"/>
    </xf>
    <xf numFmtId="175" fontId="26" fillId="0" borderId="17" xfId="15" applyNumberFormat="1" applyFont="1" applyFill="1" applyBorder="1" applyAlignment="1">
      <alignment horizontal="center" vertical="center" wrapText="1"/>
    </xf>
    <xf numFmtId="9" fontId="26" fillId="0" borderId="5" xfId="9" applyFont="1" applyBorder="1" applyAlignment="1">
      <alignment horizontal="center" vertical="center" wrapText="1"/>
    </xf>
    <xf numFmtId="9" fontId="26" fillId="0" borderId="22" xfId="9" applyFont="1" applyBorder="1" applyAlignment="1">
      <alignment horizontal="center" vertical="center" wrapText="1"/>
    </xf>
    <xf numFmtId="9" fontId="26" fillId="0" borderId="17" xfId="9" applyFont="1" applyBorder="1" applyAlignment="1">
      <alignment horizontal="center" vertical="center" wrapText="1"/>
    </xf>
    <xf numFmtId="173" fontId="26" fillId="0" borderId="5" xfId="12" applyFont="1" applyBorder="1" applyAlignment="1">
      <alignment horizontal="center" vertical="center" wrapText="1"/>
    </xf>
    <xf numFmtId="173" fontId="26" fillId="0" borderId="22" xfId="12" applyFont="1" applyBorder="1" applyAlignment="1">
      <alignment horizontal="center" vertical="center" wrapText="1"/>
    </xf>
    <xf numFmtId="173" fontId="26" fillId="0" borderId="17" xfId="12" applyFont="1" applyBorder="1" applyAlignment="1">
      <alignment horizontal="center" vertical="center" wrapText="1"/>
    </xf>
    <xf numFmtId="9" fontId="26" fillId="0" borderId="3" xfId="3" applyFont="1" applyBorder="1" applyAlignment="1">
      <alignment horizontal="center" vertical="center" wrapText="1"/>
    </xf>
    <xf numFmtId="173" fontId="26" fillId="0" borderId="3" xfId="2" applyFont="1" applyBorder="1" applyAlignment="1">
      <alignment horizontal="center" vertical="center" wrapText="1"/>
    </xf>
    <xf numFmtId="9" fontId="26" fillId="0" borderId="3" xfId="9" applyFont="1" applyFill="1" applyBorder="1" applyAlignment="1">
      <alignment horizontal="center" vertical="center" wrapText="1"/>
    </xf>
    <xf numFmtId="173" fontId="26" fillId="0" borderId="3" xfId="12" applyFont="1" applyFill="1" applyBorder="1" applyAlignment="1">
      <alignment horizontal="center" vertical="center" wrapText="1"/>
    </xf>
    <xf numFmtId="9" fontId="26" fillId="0" borderId="5" xfId="9" applyFont="1" applyFill="1" applyBorder="1" applyAlignment="1">
      <alignment horizontal="center" vertical="center" wrapText="1"/>
    </xf>
    <xf numFmtId="9" fontId="26" fillId="0" borderId="22" xfId="9" applyFont="1" applyFill="1" applyBorder="1" applyAlignment="1">
      <alignment horizontal="center" vertical="center" wrapText="1"/>
    </xf>
    <xf numFmtId="9" fontId="26" fillId="0" borderId="17" xfId="9" applyFont="1" applyFill="1" applyBorder="1" applyAlignment="1">
      <alignment horizontal="center" vertical="center" wrapText="1"/>
    </xf>
    <xf numFmtId="173" fontId="26" fillId="0" borderId="5" xfId="12" applyFont="1" applyFill="1" applyBorder="1" applyAlignment="1">
      <alignment horizontal="center" vertical="center" wrapText="1"/>
    </xf>
    <xf numFmtId="173" fontId="26" fillId="0" borderId="22" xfId="12" applyFont="1" applyFill="1" applyBorder="1" applyAlignment="1">
      <alignment horizontal="center" vertical="center" wrapText="1"/>
    </xf>
    <xf numFmtId="173" fontId="26" fillId="0" borderId="17" xfId="12" applyFont="1" applyFill="1" applyBorder="1" applyAlignment="1">
      <alignment horizontal="center" vertical="center" wrapText="1"/>
    </xf>
    <xf numFmtId="173" fontId="26" fillId="0" borderId="3" xfId="12" applyFont="1" applyFill="1" applyBorder="1" applyAlignment="1">
      <alignment horizontal="right" vertical="center" wrapText="1"/>
    </xf>
    <xf numFmtId="173" fontId="26" fillId="0" borderId="5" xfId="12" applyFont="1" applyFill="1" applyBorder="1" applyAlignment="1">
      <alignment horizontal="right" vertical="center" wrapText="1"/>
    </xf>
    <xf numFmtId="173" fontId="26" fillId="0" borderId="22" xfId="12" applyFont="1" applyFill="1" applyBorder="1" applyAlignment="1">
      <alignment horizontal="right" vertical="center" wrapText="1"/>
    </xf>
    <xf numFmtId="173" fontId="26" fillId="0" borderId="17" xfId="12" applyFont="1" applyFill="1" applyBorder="1" applyAlignment="1">
      <alignment horizontal="right" vertical="center" wrapText="1"/>
    </xf>
    <xf numFmtId="173" fontId="26" fillId="0" borderId="3" xfId="12" applyFont="1" applyBorder="1" applyAlignment="1">
      <alignment horizontal="center" vertical="center" wrapText="1"/>
    </xf>
    <xf numFmtId="0" fontId="26" fillId="0" borderId="7"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38" xfId="0" applyFont="1" applyBorder="1" applyAlignment="1">
      <alignment horizontal="center" vertical="center" wrapText="1"/>
    </xf>
    <xf numFmtId="0" fontId="27" fillId="3" borderId="3" xfId="0" applyFont="1" applyFill="1" applyBorder="1" applyAlignment="1" applyProtection="1">
      <alignment horizontal="left" vertical="center" wrapText="1"/>
      <protection locked="0"/>
    </xf>
    <xf numFmtId="173" fontId="26" fillId="0" borderId="5" xfId="2" applyFont="1" applyFill="1" applyBorder="1" applyAlignment="1">
      <alignment horizontal="right" vertical="center" wrapText="1"/>
    </xf>
    <xf numFmtId="173" fontId="26" fillId="0" borderId="22" xfId="2" applyFont="1" applyFill="1" applyBorder="1" applyAlignment="1">
      <alignment horizontal="right" vertical="center" wrapText="1"/>
    </xf>
    <xf numFmtId="173" fontId="26" fillId="0" borderId="5" xfId="2" applyFont="1" applyFill="1" applyBorder="1" applyAlignment="1">
      <alignment horizontal="center" vertical="center" wrapText="1"/>
    </xf>
    <xf numFmtId="173" fontId="26" fillId="0" borderId="22" xfId="2"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7" xfId="0" applyFont="1" applyFill="1" applyBorder="1" applyAlignment="1">
      <alignment horizontal="center" vertical="center" wrapText="1"/>
    </xf>
    <xf numFmtId="173" fontId="26" fillId="0" borderId="5" xfId="12" applyFont="1" applyBorder="1" applyAlignment="1">
      <alignment horizontal="right" vertical="center" wrapText="1"/>
    </xf>
    <xf numFmtId="173" fontId="26" fillId="0" borderId="22" xfId="12" applyFont="1" applyBorder="1" applyAlignment="1">
      <alignment horizontal="right" vertical="center" wrapText="1"/>
    </xf>
    <xf numFmtId="173" fontId="26" fillId="0" borderId="17" xfId="12" applyFont="1" applyBorder="1" applyAlignment="1">
      <alignment horizontal="right" vertical="center" wrapText="1"/>
    </xf>
    <xf numFmtId="0" fontId="27" fillId="3" borderId="3" xfId="0" applyFont="1" applyFill="1" applyBorder="1" applyAlignment="1">
      <alignment horizontal="center" vertical="center" wrapText="1"/>
    </xf>
    <xf numFmtId="0" fontId="27" fillId="8" borderId="3" xfId="0" applyFont="1" applyFill="1" applyBorder="1" applyAlignment="1">
      <alignment horizontal="center" vertical="center" wrapText="1"/>
    </xf>
    <xf numFmtId="9" fontId="27" fillId="12" borderId="3" xfId="3" applyFont="1" applyFill="1" applyBorder="1" applyAlignment="1">
      <alignment horizontal="center" vertical="center" wrapText="1"/>
    </xf>
    <xf numFmtId="0" fontId="27" fillId="12" borderId="3" xfId="0" applyFont="1" applyFill="1" applyBorder="1" applyAlignment="1">
      <alignment horizontal="center" vertical="center" wrapText="1"/>
    </xf>
    <xf numFmtId="172" fontId="27" fillId="13" borderId="3" xfId="1" applyNumberFormat="1" applyFont="1" applyFill="1" applyBorder="1" applyAlignment="1">
      <alignment horizontal="center" vertical="center" wrapText="1"/>
    </xf>
    <xf numFmtId="0" fontId="26" fillId="14" borderId="7" xfId="0" applyFont="1" applyFill="1" applyBorder="1" applyAlignment="1">
      <alignment horizontal="center" vertical="center" wrapText="1"/>
    </xf>
    <xf numFmtId="0" fontId="26" fillId="14" borderId="38" xfId="0" applyFont="1" applyFill="1" applyBorder="1" applyAlignment="1">
      <alignment horizontal="center" vertical="center" wrapText="1"/>
    </xf>
    <xf numFmtId="175" fontId="26" fillId="0" borderId="5" xfId="11" applyNumberFormat="1" applyFont="1" applyFill="1" applyBorder="1" applyAlignment="1">
      <alignment horizontal="center" vertical="center" wrapText="1"/>
    </xf>
    <xf numFmtId="175" fontId="26" fillId="0" borderId="17" xfId="11" applyNumberFormat="1" applyFont="1" applyFill="1" applyBorder="1" applyAlignment="1">
      <alignment horizontal="center" vertical="center" wrapText="1"/>
    </xf>
    <xf numFmtId="175" fontId="26" fillId="0" borderId="22" xfId="11" applyNumberFormat="1" applyFont="1" applyFill="1" applyBorder="1" applyAlignment="1">
      <alignment horizontal="center" vertical="center" wrapText="1"/>
    </xf>
    <xf numFmtId="9" fontId="26" fillId="0" borderId="5" xfId="3" applyFont="1" applyFill="1" applyBorder="1" applyAlignment="1">
      <alignment horizontal="center" vertical="center"/>
    </xf>
    <xf numFmtId="9" fontId="26" fillId="0" borderId="17" xfId="3" applyFont="1" applyFill="1" applyBorder="1" applyAlignment="1">
      <alignment horizontal="center" vertical="center"/>
    </xf>
    <xf numFmtId="174" fontId="26" fillId="0" borderId="5" xfId="11" applyFont="1" applyFill="1" applyBorder="1" applyAlignment="1">
      <alignment horizontal="center" vertical="center" wrapText="1"/>
    </xf>
    <xf numFmtId="174" fontId="26" fillId="0" borderId="22" xfId="11" applyFont="1" applyFill="1" applyBorder="1" applyAlignment="1">
      <alignment horizontal="center" vertical="center" wrapText="1"/>
    </xf>
    <xf numFmtId="173" fontId="26" fillId="0" borderId="5" xfId="12" applyFont="1" applyFill="1" applyBorder="1" applyAlignment="1">
      <alignment horizontal="center" vertical="center"/>
    </xf>
    <xf numFmtId="173" fontId="26" fillId="0" borderId="17" xfId="12" applyFont="1" applyFill="1" applyBorder="1" applyAlignment="1">
      <alignment horizontal="center" vertical="center"/>
    </xf>
    <xf numFmtId="0" fontId="0" fillId="0" borderId="5" xfId="0" applyFont="1" applyBorder="1" applyAlignment="1">
      <alignment horizontal="center" vertical="center" wrapText="1"/>
    </xf>
    <xf numFmtId="0" fontId="0" fillId="0" borderId="3" xfId="0" applyFont="1" applyBorder="1" applyAlignment="1">
      <alignment horizontal="center" vertical="center" wrapText="1"/>
    </xf>
    <xf numFmtId="14" fontId="26" fillId="14" borderId="3" xfId="0" applyNumberFormat="1" applyFont="1" applyFill="1" applyBorder="1" applyAlignment="1">
      <alignment horizontal="center" vertical="center" wrapText="1"/>
    </xf>
    <xf numFmtId="0" fontId="26" fillId="14" borderId="3" xfId="0" applyFont="1" applyFill="1" applyBorder="1" applyAlignment="1">
      <alignment horizontal="justify" vertical="center" wrapText="1"/>
    </xf>
    <xf numFmtId="0" fontId="26" fillId="14" borderId="3" xfId="0" applyFont="1" applyFill="1" applyBorder="1" applyAlignment="1">
      <alignment horizontal="justify" vertical="center"/>
    </xf>
    <xf numFmtId="9" fontId="0" fillId="0" borderId="5" xfId="9" applyFont="1" applyFill="1" applyBorder="1" applyAlignment="1">
      <alignment horizontal="center" vertical="center" wrapText="1"/>
    </xf>
    <xf numFmtId="172" fontId="0" fillId="0" borderId="3" xfId="10" applyNumberFormat="1" applyFont="1" applyFill="1" applyBorder="1" applyAlignment="1">
      <alignment horizontal="center" vertical="center" wrapText="1"/>
    </xf>
    <xf numFmtId="172" fontId="26" fillId="0" borderId="3" xfId="10" applyNumberFormat="1" applyFont="1" applyFill="1" applyBorder="1" applyAlignment="1">
      <alignment horizontal="center" vertical="center" wrapText="1"/>
    </xf>
    <xf numFmtId="172" fontId="0" fillId="0" borderId="5" xfId="1" applyNumberFormat="1" applyFont="1" applyFill="1" applyBorder="1" applyAlignment="1">
      <alignment horizontal="center" vertical="center" wrapText="1"/>
    </xf>
    <xf numFmtId="172" fontId="26" fillId="0" borderId="17" xfId="1" applyNumberFormat="1" applyFont="1" applyFill="1" applyBorder="1" applyAlignment="1">
      <alignment horizontal="center" vertical="center" wrapText="1"/>
    </xf>
    <xf numFmtId="172" fontId="0" fillId="0" borderId="3" xfId="1" applyNumberFormat="1" applyFont="1" applyFill="1" applyBorder="1" applyAlignment="1">
      <alignment horizontal="center" vertical="center" wrapText="1"/>
    </xf>
    <xf numFmtId="172" fontId="26" fillId="0" borderId="3" xfId="1" applyNumberFormat="1" applyFont="1" applyFill="1" applyBorder="1" applyAlignment="1">
      <alignment horizontal="center" vertical="center" wrapText="1"/>
    </xf>
    <xf numFmtId="175" fontId="26" fillId="0" borderId="5" xfId="11" applyNumberFormat="1" applyFont="1" applyFill="1" applyBorder="1" applyAlignment="1">
      <alignment horizontal="center" vertical="center"/>
    </xf>
    <xf numFmtId="175" fontId="26" fillId="0" borderId="22" xfId="11" applyNumberFormat="1" applyFont="1" applyFill="1" applyBorder="1" applyAlignment="1">
      <alignment horizontal="center" vertical="center"/>
    </xf>
    <xf numFmtId="175" fontId="26" fillId="0" borderId="17" xfId="11" applyNumberFormat="1" applyFont="1" applyFill="1" applyBorder="1" applyAlignment="1">
      <alignment horizontal="center" vertical="center"/>
    </xf>
    <xf numFmtId="172" fontId="26" fillId="0" borderId="5" xfId="10" applyNumberFormat="1" applyFont="1" applyFill="1" applyBorder="1" applyAlignment="1">
      <alignment horizontal="center" vertical="center" wrapText="1"/>
    </xf>
    <xf numFmtId="172" fontId="26" fillId="0" borderId="22" xfId="10" applyNumberFormat="1" applyFont="1" applyFill="1" applyBorder="1" applyAlignment="1">
      <alignment horizontal="center" vertical="center" wrapText="1"/>
    </xf>
    <xf numFmtId="172" fontId="26" fillId="0" borderId="17" xfId="10" applyNumberFormat="1" applyFont="1" applyFill="1" applyBorder="1" applyAlignment="1">
      <alignment horizontal="center" vertical="center" wrapText="1"/>
    </xf>
    <xf numFmtId="0" fontId="26" fillId="0" borderId="3" xfId="0" applyFont="1" applyFill="1" applyBorder="1" applyAlignment="1">
      <alignment horizontal="center" vertical="center" wrapText="1"/>
    </xf>
    <xf numFmtId="167" fontId="26" fillId="0" borderId="5" xfId="9" applyNumberFormat="1" applyFont="1" applyFill="1" applyBorder="1" applyAlignment="1">
      <alignment horizontal="center" vertical="center" wrapText="1"/>
    </xf>
    <xf numFmtId="167" fontId="26" fillId="0" borderId="22" xfId="9" applyNumberFormat="1" applyFont="1" applyFill="1" applyBorder="1" applyAlignment="1">
      <alignment horizontal="center" vertical="center" wrapText="1"/>
    </xf>
    <xf numFmtId="0" fontId="26" fillId="0" borderId="0" xfId="0" applyFont="1" applyFill="1" applyAlignment="1">
      <alignment horizontal="center" vertical="center"/>
    </xf>
    <xf numFmtId="9" fontId="27" fillId="14" borderId="3" xfId="3" applyFont="1" applyFill="1" applyBorder="1" applyAlignment="1">
      <alignment horizontal="center" vertical="center"/>
    </xf>
    <xf numFmtId="167" fontId="26" fillId="0" borderId="3" xfId="9" applyNumberFormat="1" applyFont="1" applyFill="1" applyBorder="1" applyAlignment="1">
      <alignment horizontal="center" vertical="center" wrapText="1"/>
    </xf>
  </cellXfs>
  <cellStyles count="45">
    <cellStyle name="BodyStyle" xfId="17"/>
    <cellStyle name="Currency" xfId="18"/>
    <cellStyle name="Euro" xfId="19"/>
    <cellStyle name="HeaderStyle" xfId="20"/>
    <cellStyle name="MainTitle" xfId="21"/>
    <cellStyle name="Millares" xfId="1" builtinId="3"/>
    <cellStyle name="Millares [0] 2" xfId="22"/>
    <cellStyle name="Millares 2" xfId="5"/>
    <cellStyle name="Millares 3" xfId="23"/>
    <cellStyle name="Millares 4" xfId="10"/>
    <cellStyle name="Millares 5" xfId="24"/>
    <cellStyle name="Moneda [0]" xfId="2" builtinId="7"/>
    <cellStyle name="Moneda [0] 2" xfId="25"/>
    <cellStyle name="Moneda [0] 3" xfId="12"/>
    <cellStyle name="Moneda 2" xfId="11"/>
    <cellStyle name="Moneda 3" xfId="26"/>
    <cellStyle name="Moneda 3 2" xfId="27"/>
    <cellStyle name="Moneda 4" xfId="28"/>
    <cellStyle name="Moneda 4 2" xfId="29"/>
    <cellStyle name="Moneda 5" xfId="7"/>
    <cellStyle name="Moneda 5 2" xfId="15"/>
    <cellStyle name="Moneda 6" xfId="30"/>
    <cellStyle name="Moneda 7" xfId="31"/>
    <cellStyle name="Normal" xfId="0" builtinId="0"/>
    <cellStyle name="Normal 2" xfId="32"/>
    <cellStyle name="Normal 2 2" xfId="8"/>
    <cellStyle name="Normal 2 3" xfId="4"/>
    <cellStyle name="Normal 2 3 2" xfId="16"/>
    <cellStyle name="Normal 3" xfId="33"/>
    <cellStyle name="Normal 4" xfId="34"/>
    <cellStyle name="Normal 5" xfId="13"/>
    <cellStyle name="Normal 6" xfId="35"/>
    <cellStyle name="Porcentaje" xfId="3" builtinId="5"/>
    <cellStyle name="Porcentaje 2" xfId="9"/>
    <cellStyle name="Porcentaje 2 2" xfId="36"/>
    <cellStyle name="Porcentaje 3" xfId="37"/>
    <cellStyle name="Porcentaje 3 2" xfId="38"/>
    <cellStyle name="Porcentaje 4" xfId="6"/>
    <cellStyle name="Porcentaje 5" xfId="39"/>
    <cellStyle name="Porcentaje 5 2" xfId="40"/>
    <cellStyle name="Porcentaje 6" xfId="14"/>
    <cellStyle name="Porcentual 2" xfId="41"/>
    <cellStyle name="Porcentual 3" xfId="42"/>
    <cellStyle name="Porcentual 4" xfId="43"/>
    <cellStyle name="Porcentual 4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Mapa Conceptual'!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257174</xdr:colOff>
      <xdr:row>3</xdr:row>
      <xdr:rowOff>95249</xdr:rowOff>
    </xdr:from>
    <xdr:to>
      <xdr:col>0</xdr:col>
      <xdr:colOff>476250</xdr:colOff>
      <xdr:row>4</xdr:row>
      <xdr:rowOff>171450</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BE40EC55-56AC-419F-A3A0-5F245ACE521C}"/>
            </a:ext>
          </a:extLst>
        </xdr:cNvPr>
        <xdr:cNvSpPr/>
      </xdr:nvSpPr>
      <xdr:spPr>
        <a:xfrm>
          <a:off x="257174" y="666749"/>
          <a:ext cx="219076" cy="2667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O"/>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0</xdr:row>
      <xdr:rowOff>28575</xdr:rowOff>
    </xdr:from>
    <xdr:to>
      <xdr:col>0</xdr:col>
      <xdr:colOff>1152525</xdr:colOff>
      <xdr:row>3</xdr:row>
      <xdr:rowOff>161925</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28575"/>
          <a:ext cx="838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0"/>
  <sheetViews>
    <sheetView showGridLines="0" tabSelected="1" topLeftCell="G11" zoomScale="80" zoomScaleNormal="80" workbookViewId="0">
      <selection activeCell="I14" sqref="I14"/>
    </sheetView>
  </sheetViews>
  <sheetFormatPr baseColWidth="10" defaultColWidth="9.140625" defaultRowHeight="15" x14ac:dyDescent="0.2"/>
  <cols>
    <col min="1" max="1" width="11.7109375" style="1" customWidth="1"/>
    <col min="2" max="2" width="21.42578125" style="1" customWidth="1"/>
    <col min="3" max="3" width="4.5703125" style="1" customWidth="1"/>
    <col min="4" max="4" width="35.42578125" style="1" customWidth="1"/>
    <col min="5" max="5" width="39.85546875" style="1" customWidth="1"/>
    <col min="6" max="6" width="11.140625" style="1" hidden="1" customWidth="1"/>
    <col min="7" max="7" width="38.85546875" style="1" customWidth="1"/>
    <col min="8" max="8" width="2.28515625" style="1" hidden="1" customWidth="1"/>
    <col min="9" max="10" width="49.7109375" style="1" customWidth="1"/>
    <col min="11" max="11" width="61" style="1" customWidth="1"/>
    <col min="12" max="12" width="52" style="1" customWidth="1"/>
    <col min="13" max="13" width="13.28515625" style="2" customWidth="1"/>
    <col min="14" max="15" width="7" style="1" customWidth="1"/>
    <col min="16" max="16" width="7" style="170" customWidth="1"/>
    <col min="17" max="17" width="7" style="1" customWidth="1"/>
    <col min="18" max="18" width="10.85546875" style="1" customWidth="1"/>
    <col min="19" max="19" width="16.5703125" style="1" customWidth="1"/>
    <col min="20" max="22" width="12.42578125" style="1" customWidth="1"/>
    <col min="23" max="23" width="19.42578125" style="1" customWidth="1"/>
    <col min="24" max="258" width="9.140625" style="1"/>
    <col min="259" max="259" width="11.7109375" style="1" customWidth="1"/>
    <col min="260" max="260" width="21.42578125" style="1" customWidth="1"/>
    <col min="261" max="261" width="4.5703125" style="1" bestFit="1" customWidth="1"/>
    <col min="262" max="262" width="35.42578125" style="1" customWidth="1"/>
    <col min="263" max="263" width="39.85546875" style="1" customWidth="1"/>
    <col min="264" max="264" width="0" style="1" hidden="1" customWidth="1"/>
    <col min="265" max="265" width="38.85546875" style="1" customWidth="1"/>
    <col min="266" max="266" width="0" style="1" hidden="1" customWidth="1"/>
    <col min="267" max="267" width="49.7109375" style="1" customWidth="1"/>
    <col min="268" max="268" width="52" style="1" customWidth="1"/>
    <col min="269" max="269" width="13.28515625" style="1" bestFit="1" customWidth="1"/>
    <col min="270" max="273" width="7" style="1" bestFit="1" customWidth="1"/>
    <col min="274" max="274" width="10.85546875" style="1" bestFit="1" customWidth="1"/>
    <col min="275" max="275" width="16.5703125" style="1" bestFit="1" customWidth="1"/>
    <col min="276" max="278" width="12.42578125" style="1" bestFit="1" customWidth="1"/>
    <col min="279" max="279" width="19.42578125" style="1" customWidth="1"/>
    <col min="280" max="514" width="9.140625" style="1"/>
    <col min="515" max="515" width="11.7109375" style="1" customWidth="1"/>
    <col min="516" max="516" width="21.42578125" style="1" customWidth="1"/>
    <col min="517" max="517" width="4.5703125" style="1" bestFit="1" customWidth="1"/>
    <col min="518" max="518" width="35.42578125" style="1" customWidth="1"/>
    <col min="519" max="519" width="39.85546875" style="1" customWidth="1"/>
    <col min="520" max="520" width="0" style="1" hidden="1" customWidth="1"/>
    <col min="521" max="521" width="38.85546875" style="1" customWidth="1"/>
    <col min="522" max="522" width="0" style="1" hidden="1" customWidth="1"/>
    <col min="523" max="523" width="49.7109375" style="1" customWidth="1"/>
    <col min="524" max="524" width="52" style="1" customWidth="1"/>
    <col min="525" max="525" width="13.28515625" style="1" bestFit="1" customWidth="1"/>
    <col min="526" max="529" width="7" style="1" bestFit="1" customWidth="1"/>
    <col min="530" max="530" width="10.85546875" style="1" bestFit="1" customWidth="1"/>
    <col min="531" max="531" width="16.5703125" style="1" bestFit="1" customWidth="1"/>
    <col min="532" max="534" width="12.42578125" style="1" bestFit="1" customWidth="1"/>
    <col min="535" max="535" width="19.42578125" style="1" customWidth="1"/>
    <col min="536" max="770" width="9.140625" style="1"/>
    <col min="771" max="771" width="11.7109375" style="1" customWidth="1"/>
    <col min="772" max="772" width="21.42578125" style="1" customWidth="1"/>
    <col min="773" max="773" width="4.5703125" style="1" bestFit="1" customWidth="1"/>
    <col min="774" max="774" width="35.42578125" style="1" customWidth="1"/>
    <col min="775" max="775" width="39.85546875" style="1" customWidth="1"/>
    <col min="776" max="776" width="0" style="1" hidden="1" customWidth="1"/>
    <col min="777" max="777" width="38.85546875" style="1" customWidth="1"/>
    <col min="778" max="778" width="0" style="1" hidden="1" customWidth="1"/>
    <col min="779" max="779" width="49.7109375" style="1" customWidth="1"/>
    <col min="780" max="780" width="52" style="1" customWidth="1"/>
    <col min="781" max="781" width="13.28515625" style="1" bestFit="1" customWidth="1"/>
    <col min="782" max="785" width="7" style="1" bestFit="1" customWidth="1"/>
    <col min="786" max="786" width="10.85546875" style="1" bestFit="1" customWidth="1"/>
    <col min="787" max="787" width="16.5703125" style="1" bestFit="1" customWidth="1"/>
    <col min="788" max="790" width="12.42578125" style="1" bestFit="1" customWidth="1"/>
    <col min="791" max="791" width="19.42578125" style="1" customWidth="1"/>
    <col min="792" max="1026" width="9.140625" style="1"/>
    <col min="1027" max="1027" width="11.7109375" style="1" customWidth="1"/>
    <col min="1028" max="1028" width="21.42578125" style="1" customWidth="1"/>
    <col min="1029" max="1029" width="4.5703125" style="1" bestFit="1" customWidth="1"/>
    <col min="1030" max="1030" width="35.42578125" style="1" customWidth="1"/>
    <col min="1031" max="1031" width="39.85546875" style="1" customWidth="1"/>
    <col min="1032" max="1032" width="0" style="1" hidden="1" customWidth="1"/>
    <col min="1033" max="1033" width="38.85546875" style="1" customWidth="1"/>
    <col min="1034" max="1034" width="0" style="1" hidden="1" customWidth="1"/>
    <col min="1035" max="1035" width="49.7109375" style="1" customWidth="1"/>
    <col min="1036" max="1036" width="52" style="1" customWidth="1"/>
    <col min="1037" max="1037" width="13.28515625" style="1" bestFit="1" customWidth="1"/>
    <col min="1038" max="1041" width="7" style="1" bestFit="1" customWidth="1"/>
    <col min="1042" max="1042" width="10.85546875" style="1" bestFit="1" customWidth="1"/>
    <col min="1043" max="1043" width="16.5703125" style="1" bestFit="1" customWidth="1"/>
    <col min="1044" max="1046" width="12.42578125" style="1" bestFit="1" customWidth="1"/>
    <col min="1047" max="1047" width="19.42578125" style="1" customWidth="1"/>
    <col min="1048" max="1282" width="9.140625" style="1"/>
    <col min="1283" max="1283" width="11.7109375" style="1" customWidth="1"/>
    <col min="1284" max="1284" width="21.42578125" style="1" customWidth="1"/>
    <col min="1285" max="1285" width="4.5703125" style="1" bestFit="1" customWidth="1"/>
    <col min="1286" max="1286" width="35.42578125" style="1" customWidth="1"/>
    <col min="1287" max="1287" width="39.85546875" style="1" customWidth="1"/>
    <col min="1288" max="1288" width="0" style="1" hidden="1" customWidth="1"/>
    <col min="1289" max="1289" width="38.85546875" style="1" customWidth="1"/>
    <col min="1290" max="1290" width="0" style="1" hidden="1" customWidth="1"/>
    <col min="1291" max="1291" width="49.7109375" style="1" customWidth="1"/>
    <col min="1292" max="1292" width="52" style="1" customWidth="1"/>
    <col min="1293" max="1293" width="13.28515625" style="1" bestFit="1" customWidth="1"/>
    <col min="1294" max="1297" width="7" style="1" bestFit="1" customWidth="1"/>
    <col min="1298" max="1298" width="10.85546875" style="1" bestFit="1" customWidth="1"/>
    <col min="1299" max="1299" width="16.5703125" style="1" bestFit="1" customWidth="1"/>
    <col min="1300" max="1302" width="12.42578125" style="1" bestFit="1" customWidth="1"/>
    <col min="1303" max="1303" width="19.42578125" style="1" customWidth="1"/>
    <col min="1304" max="1538" width="9.140625" style="1"/>
    <col min="1539" max="1539" width="11.7109375" style="1" customWidth="1"/>
    <col min="1540" max="1540" width="21.42578125" style="1" customWidth="1"/>
    <col min="1541" max="1541" width="4.5703125" style="1" bestFit="1" customWidth="1"/>
    <col min="1542" max="1542" width="35.42578125" style="1" customWidth="1"/>
    <col min="1543" max="1543" width="39.85546875" style="1" customWidth="1"/>
    <col min="1544" max="1544" width="0" style="1" hidden="1" customWidth="1"/>
    <col min="1545" max="1545" width="38.85546875" style="1" customWidth="1"/>
    <col min="1546" max="1546" width="0" style="1" hidden="1" customWidth="1"/>
    <col min="1547" max="1547" width="49.7109375" style="1" customWidth="1"/>
    <col min="1548" max="1548" width="52" style="1" customWidth="1"/>
    <col min="1549" max="1549" width="13.28515625" style="1" bestFit="1" customWidth="1"/>
    <col min="1550" max="1553" width="7" style="1" bestFit="1" customWidth="1"/>
    <col min="1554" max="1554" width="10.85546875" style="1" bestFit="1" customWidth="1"/>
    <col min="1555" max="1555" width="16.5703125" style="1" bestFit="1" customWidth="1"/>
    <col min="1556" max="1558" width="12.42578125" style="1" bestFit="1" customWidth="1"/>
    <col min="1559" max="1559" width="19.42578125" style="1" customWidth="1"/>
    <col min="1560" max="1794" width="9.140625" style="1"/>
    <col min="1795" max="1795" width="11.7109375" style="1" customWidth="1"/>
    <col min="1796" max="1796" width="21.42578125" style="1" customWidth="1"/>
    <col min="1797" max="1797" width="4.5703125" style="1" bestFit="1" customWidth="1"/>
    <col min="1798" max="1798" width="35.42578125" style="1" customWidth="1"/>
    <col min="1799" max="1799" width="39.85546875" style="1" customWidth="1"/>
    <col min="1800" max="1800" width="0" style="1" hidden="1" customWidth="1"/>
    <col min="1801" max="1801" width="38.85546875" style="1" customWidth="1"/>
    <col min="1802" max="1802" width="0" style="1" hidden="1" customWidth="1"/>
    <col min="1803" max="1803" width="49.7109375" style="1" customWidth="1"/>
    <col min="1804" max="1804" width="52" style="1" customWidth="1"/>
    <col min="1805" max="1805" width="13.28515625" style="1" bestFit="1" customWidth="1"/>
    <col min="1806" max="1809" width="7" style="1" bestFit="1" customWidth="1"/>
    <col min="1810" max="1810" width="10.85546875" style="1" bestFit="1" customWidth="1"/>
    <col min="1811" max="1811" width="16.5703125" style="1" bestFit="1" customWidth="1"/>
    <col min="1812" max="1814" width="12.42578125" style="1" bestFit="1" customWidth="1"/>
    <col min="1815" max="1815" width="19.42578125" style="1" customWidth="1"/>
    <col min="1816" max="2050" width="9.140625" style="1"/>
    <col min="2051" max="2051" width="11.7109375" style="1" customWidth="1"/>
    <col min="2052" max="2052" width="21.42578125" style="1" customWidth="1"/>
    <col min="2053" max="2053" width="4.5703125" style="1" bestFit="1" customWidth="1"/>
    <col min="2054" max="2054" width="35.42578125" style="1" customWidth="1"/>
    <col min="2055" max="2055" width="39.85546875" style="1" customWidth="1"/>
    <col min="2056" max="2056" width="0" style="1" hidden="1" customWidth="1"/>
    <col min="2057" max="2057" width="38.85546875" style="1" customWidth="1"/>
    <col min="2058" max="2058" width="0" style="1" hidden="1" customWidth="1"/>
    <col min="2059" max="2059" width="49.7109375" style="1" customWidth="1"/>
    <col min="2060" max="2060" width="52" style="1" customWidth="1"/>
    <col min="2061" max="2061" width="13.28515625" style="1" bestFit="1" customWidth="1"/>
    <col min="2062" max="2065" width="7" style="1" bestFit="1" customWidth="1"/>
    <col min="2066" max="2066" width="10.85546875" style="1" bestFit="1" customWidth="1"/>
    <col min="2067" max="2067" width="16.5703125" style="1" bestFit="1" customWidth="1"/>
    <col min="2068" max="2070" width="12.42578125" style="1" bestFit="1" customWidth="1"/>
    <col min="2071" max="2071" width="19.42578125" style="1" customWidth="1"/>
    <col min="2072" max="2306" width="9.140625" style="1"/>
    <col min="2307" max="2307" width="11.7109375" style="1" customWidth="1"/>
    <col min="2308" max="2308" width="21.42578125" style="1" customWidth="1"/>
    <col min="2309" max="2309" width="4.5703125" style="1" bestFit="1" customWidth="1"/>
    <col min="2310" max="2310" width="35.42578125" style="1" customWidth="1"/>
    <col min="2311" max="2311" width="39.85546875" style="1" customWidth="1"/>
    <col min="2312" max="2312" width="0" style="1" hidden="1" customWidth="1"/>
    <col min="2313" max="2313" width="38.85546875" style="1" customWidth="1"/>
    <col min="2314" max="2314" width="0" style="1" hidden="1" customWidth="1"/>
    <col min="2315" max="2315" width="49.7109375" style="1" customWidth="1"/>
    <col min="2316" max="2316" width="52" style="1" customWidth="1"/>
    <col min="2317" max="2317" width="13.28515625" style="1" bestFit="1" customWidth="1"/>
    <col min="2318" max="2321" width="7" style="1" bestFit="1" customWidth="1"/>
    <col min="2322" max="2322" width="10.85546875" style="1" bestFit="1" customWidth="1"/>
    <col min="2323" max="2323" width="16.5703125" style="1" bestFit="1" customWidth="1"/>
    <col min="2324" max="2326" width="12.42578125" style="1" bestFit="1" customWidth="1"/>
    <col min="2327" max="2327" width="19.42578125" style="1" customWidth="1"/>
    <col min="2328" max="2562" width="9.140625" style="1"/>
    <col min="2563" max="2563" width="11.7109375" style="1" customWidth="1"/>
    <col min="2564" max="2564" width="21.42578125" style="1" customWidth="1"/>
    <col min="2565" max="2565" width="4.5703125" style="1" bestFit="1" customWidth="1"/>
    <col min="2566" max="2566" width="35.42578125" style="1" customWidth="1"/>
    <col min="2567" max="2567" width="39.85546875" style="1" customWidth="1"/>
    <col min="2568" max="2568" width="0" style="1" hidden="1" customWidth="1"/>
    <col min="2569" max="2569" width="38.85546875" style="1" customWidth="1"/>
    <col min="2570" max="2570" width="0" style="1" hidden="1" customWidth="1"/>
    <col min="2571" max="2571" width="49.7109375" style="1" customWidth="1"/>
    <col min="2572" max="2572" width="52" style="1" customWidth="1"/>
    <col min="2573" max="2573" width="13.28515625" style="1" bestFit="1" customWidth="1"/>
    <col min="2574" max="2577" width="7" style="1" bestFit="1" customWidth="1"/>
    <col min="2578" max="2578" width="10.85546875" style="1" bestFit="1" customWidth="1"/>
    <col min="2579" max="2579" width="16.5703125" style="1" bestFit="1" customWidth="1"/>
    <col min="2580" max="2582" width="12.42578125" style="1" bestFit="1" customWidth="1"/>
    <col min="2583" max="2583" width="19.42578125" style="1" customWidth="1"/>
    <col min="2584" max="2818" width="9.140625" style="1"/>
    <col min="2819" max="2819" width="11.7109375" style="1" customWidth="1"/>
    <col min="2820" max="2820" width="21.42578125" style="1" customWidth="1"/>
    <col min="2821" max="2821" width="4.5703125" style="1" bestFit="1" customWidth="1"/>
    <col min="2822" max="2822" width="35.42578125" style="1" customWidth="1"/>
    <col min="2823" max="2823" width="39.85546875" style="1" customWidth="1"/>
    <col min="2824" max="2824" width="0" style="1" hidden="1" customWidth="1"/>
    <col min="2825" max="2825" width="38.85546875" style="1" customWidth="1"/>
    <col min="2826" max="2826" width="0" style="1" hidden="1" customWidth="1"/>
    <col min="2827" max="2827" width="49.7109375" style="1" customWidth="1"/>
    <col min="2828" max="2828" width="52" style="1" customWidth="1"/>
    <col min="2829" max="2829" width="13.28515625" style="1" bestFit="1" customWidth="1"/>
    <col min="2830" max="2833" width="7" style="1" bestFit="1" customWidth="1"/>
    <col min="2834" max="2834" width="10.85546875" style="1" bestFit="1" customWidth="1"/>
    <col min="2835" max="2835" width="16.5703125" style="1" bestFit="1" customWidth="1"/>
    <col min="2836" max="2838" width="12.42578125" style="1" bestFit="1" customWidth="1"/>
    <col min="2839" max="2839" width="19.42578125" style="1" customWidth="1"/>
    <col min="2840" max="3074" width="9.140625" style="1"/>
    <col min="3075" max="3075" width="11.7109375" style="1" customWidth="1"/>
    <col min="3076" max="3076" width="21.42578125" style="1" customWidth="1"/>
    <col min="3077" max="3077" width="4.5703125" style="1" bestFit="1" customWidth="1"/>
    <col min="3078" max="3078" width="35.42578125" style="1" customWidth="1"/>
    <col min="3079" max="3079" width="39.85546875" style="1" customWidth="1"/>
    <col min="3080" max="3080" width="0" style="1" hidden="1" customWidth="1"/>
    <col min="3081" max="3081" width="38.85546875" style="1" customWidth="1"/>
    <col min="3082" max="3082" width="0" style="1" hidden="1" customWidth="1"/>
    <col min="3083" max="3083" width="49.7109375" style="1" customWidth="1"/>
    <col min="3084" max="3084" width="52" style="1" customWidth="1"/>
    <col min="3085" max="3085" width="13.28515625" style="1" bestFit="1" customWidth="1"/>
    <col min="3086" max="3089" width="7" style="1" bestFit="1" customWidth="1"/>
    <col min="3090" max="3090" width="10.85546875" style="1" bestFit="1" customWidth="1"/>
    <col min="3091" max="3091" width="16.5703125" style="1" bestFit="1" customWidth="1"/>
    <col min="3092" max="3094" width="12.42578125" style="1" bestFit="1" customWidth="1"/>
    <col min="3095" max="3095" width="19.42578125" style="1" customWidth="1"/>
    <col min="3096" max="3330" width="9.140625" style="1"/>
    <col min="3331" max="3331" width="11.7109375" style="1" customWidth="1"/>
    <col min="3332" max="3332" width="21.42578125" style="1" customWidth="1"/>
    <col min="3333" max="3333" width="4.5703125" style="1" bestFit="1" customWidth="1"/>
    <col min="3334" max="3334" width="35.42578125" style="1" customWidth="1"/>
    <col min="3335" max="3335" width="39.85546875" style="1" customWidth="1"/>
    <col min="3336" max="3336" width="0" style="1" hidden="1" customWidth="1"/>
    <col min="3337" max="3337" width="38.85546875" style="1" customWidth="1"/>
    <col min="3338" max="3338" width="0" style="1" hidden="1" customWidth="1"/>
    <col min="3339" max="3339" width="49.7109375" style="1" customWidth="1"/>
    <col min="3340" max="3340" width="52" style="1" customWidth="1"/>
    <col min="3341" max="3341" width="13.28515625" style="1" bestFit="1" customWidth="1"/>
    <col min="3342" max="3345" width="7" style="1" bestFit="1" customWidth="1"/>
    <col min="3346" max="3346" width="10.85546875" style="1" bestFit="1" customWidth="1"/>
    <col min="3347" max="3347" width="16.5703125" style="1" bestFit="1" customWidth="1"/>
    <col min="3348" max="3350" width="12.42578125" style="1" bestFit="1" customWidth="1"/>
    <col min="3351" max="3351" width="19.42578125" style="1" customWidth="1"/>
    <col min="3352" max="3586" width="9.140625" style="1"/>
    <col min="3587" max="3587" width="11.7109375" style="1" customWidth="1"/>
    <col min="3588" max="3588" width="21.42578125" style="1" customWidth="1"/>
    <col min="3589" max="3589" width="4.5703125" style="1" bestFit="1" customWidth="1"/>
    <col min="3590" max="3590" width="35.42578125" style="1" customWidth="1"/>
    <col min="3591" max="3591" width="39.85546875" style="1" customWidth="1"/>
    <col min="3592" max="3592" width="0" style="1" hidden="1" customWidth="1"/>
    <col min="3593" max="3593" width="38.85546875" style="1" customWidth="1"/>
    <col min="3594" max="3594" width="0" style="1" hidden="1" customWidth="1"/>
    <col min="3595" max="3595" width="49.7109375" style="1" customWidth="1"/>
    <col min="3596" max="3596" width="52" style="1" customWidth="1"/>
    <col min="3597" max="3597" width="13.28515625" style="1" bestFit="1" customWidth="1"/>
    <col min="3598" max="3601" width="7" style="1" bestFit="1" customWidth="1"/>
    <col min="3602" max="3602" width="10.85546875" style="1" bestFit="1" customWidth="1"/>
    <col min="3603" max="3603" width="16.5703125" style="1" bestFit="1" customWidth="1"/>
    <col min="3604" max="3606" width="12.42578125" style="1" bestFit="1" customWidth="1"/>
    <col min="3607" max="3607" width="19.42578125" style="1" customWidth="1"/>
    <col min="3608" max="3842" width="9.140625" style="1"/>
    <col min="3843" max="3843" width="11.7109375" style="1" customWidth="1"/>
    <col min="3844" max="3844" width="21.42578125" style="1" customWidth="1"/>
    <col min="3845" max="3845" width="4.5703125" style="1" bestFit="1" customWidth="1"/>
    <col min="3846" max="3846" width="35.42578125" style="1" customWidth="1"/>
    <col min="3847" max="3847" width="39.85546875" style="1" customWidth="1"/>
    <col min="3848" max="3848" width="0" style="1" hidden="1" customWidth="1"/>
    <col min="3849" max="3849" width="38.85546875" style="1" customWidth="1"/>
    <col min="3850" max="3850" width="0" style="1" hidden="1" customWidth="1"/>
    <col min="3851" max="3851" width="49.7109375" style="1" customWidth="1"/>
    <col min="3852" max="3852" width="52" style="1" customWidth="1"/>
    <col min="3853" max="3853" width="13.28515625" style="1" bestFit="1" customWidth="1"/>
    <col min="3854" max="3857" width="7" style="1" bestFit="1" customWidth="1"/>
    <col min="3858" max="3858" width="10.85546875" style="1" bestFit="1" customWidth="1"/>
    <col min="3859" max="3859" width="16.5703125" style="1" bestFit="1" customWidth="1"/>
    <col min="3860" max="3862" width="12.42578125" style="1" bestFit="1" customWidth="1"/>
    <col min="3863" max="3863" width="19.42578125" style="1" customWidth="1"/>
    <col min="3864" max="4098" width="9.140625" style="1"/>
    <col min="4099" max="4099" width="11.7109375" style="1" customWidth="1"/>
    <col min="4100" max="4100" width="21.42578125" style="1" customWidth="1"/>
    <col min="4101" max="4101" width="4.5703125" style="1" bestFit="1" customWidth="1"/>
    <col min="4102" max="4102" width="35.42578125" style="1" customWidth="1"/>
    <col min="4103" max="4103" width="39.85546875" style="1" customWidth="1"/>
    <col min="4104" max="4104" width="0" style="1" hidden="1" customWidth="1"/>
    <col min="4105" max="4105" width="38.85546875" style="1" customWidth="1"/>
    <col min="4106" max="4106" width="0" style="1" hidden="1" customWidth="1"/>
    <col min="4107" max="4107" width="49.7109375" style="1" customWidth="1"/>
    <col min="4108" max="4108" width="52" style="1" customWidth="1"/>
    <col min="4109" max="4109" width="13.28515625" style="1" bestFit="1" customWidth="1"/>
    <col min="4110" max="4113" width="7" style="1" bestFit="1" customWidth="1"/>
    <col min="4114" max="4114" width="10.85546875" style="1" bestFit="1" customWidth="1"/>
    <col min="4115" max="4115" width="16.5703125" style="1" bestFit="1" customWidth="1"/>
    <col min="4116" max="4118" width="12.42578125" style="1" bestFit="1" customWidth="1"/>
    <col min="4119" max="4119" width="19.42578125" style="1" customWidth="1"/>
    <col min="4120" max="4354" width="9.140625" style="1"/>
    <col min="4355" max="4355" width="11.7109375" style="1" customWidth="1"/>
    <col min="4356" max="4356" width="21.42578125" style="1" customWidth="1"/>
    <col min="4357" max="4357" width="4.5703125" style="1" bestFit="1" customWidth="1"/>
    <col min="4358" max="4358" width="35.42578125" style="1" customWidth="1"/>
    <col min="4359" max="4359" width="39.85546875" style="1" customWidth="1"/>
    <col min="4360" max="4360" width="0" style="1" hidden="1" customWidth="1"/>
    <col min="4361" max="4361" width="38.85546875" style="1" customWidth="1"/>
    <col min="4362" max="4362" width="0" style="1" hidden="1" customWidth="1"/>
    <col min="4363" max="4363" width="49.7109375" style="1" customWidth="1"/>
    <col min="4364" max="4364" width="52" style="1" customWidth="1"/>
    <col min="4365" max="4365" width="13.28515625" style="1" bestFit="1" customWidth="1"/>
    <col min="4366" max="4369" width="7" style="1" bestFit="1" customWidth="1"/>
    <col min="4370" max="4370" width="10.85546875" style="1" bestFit="1" customWidth="1"/>
    <col min="4371" max="4371" width="16.5703125" style="1" bestFit="1" customWidth="1"/>
    <col min="4372" max="4374" width="12.42578125" style="1" bestFit="1" customWidth="1"/>
    <col min="4375" max="4375" width="19.42578125" style="1" customWidth="1"/>
    <col min="4376" max="4610" width="9.140625" style="1"/>
    <col min="4611" max="4611" width="11.7109375" style="1" customWidth="1"/>
    <col min="4612" max="4612" width="21.42578125" style="1" customWidth="1"/>
    <col min="4613" max="4613" width="4.5703125" style="1" bestFit="1" customWidth="1"/>
    <col min="4614" max="4614" width="35.42578125" style="1" customWidth="1"/>
    <col min="4615" max="4615" width="39.85546875" style="1" customWidth="1"/>
    <col min="4616" max="4616" width="0" style="1" hidden="1" customWidth="1"/>
    <col min="4617" max="4617" width="38.85546875" style="1" customWidth="1"/>
    <col min="4618" max="4618" width="0" style="1" hidden="1" customWidth="1"/>
    <col min="4619" max="4619" width="49.7109375" style="1" customWidth="1"/>
    <col min="4620" max="4620" width="52" style="1" customWidth="1"/>
    <col min="4621" max="4621" width="13.28515625" style="1" bestFit="1" customWidth="1"/>
    <col min="4622" max="4625" width="7" style="1" bestFit="1" customWidth="1"/>
    <col min="4626" max="4626" width="10.85546875" style="1" bestFit="1" customWidth="1"/>
    <col min="4627" max="4627" width="16.5703125" style="1" bestFit="1" customWidth="1"/>
    <col min="4628" max="4630" width="12.42578125" style="1" bestFit="1" customWidth="1"/>
    <col min="4631" max="4631" width="19.42578125" style="1" customWidth="1"/>
    <col min="4632" max="4866" width="9.140625" style="1"/>
    <col min="4867" max="4867" width="11.7109375" style="1" customWidth="1"/>
    <col min="4868" max="4868" width="21.42578125" style="1" customWidth="1"/>
    <col min="4869" max="4869" width="4.5703125" style="1" bestFit="1" customWidth="1"/>
    <col min="4870" max="4870" width="35.42578125" style="1" customWidth="1"/>
    <col min="4871" max="4871" width="39.85546875" style="1" customWidth="1"/>
    <col min="4872" max="4872" width="0" style="1" hidden="1" customWidth="1"/>
    <col min="4873" max="4873" width="38.85546875" style="1" customWidth="1"/>
    <col min="4874" max="4874" width="0" style="1" hidden="1" customWidth="1"/>
    <col min="4875" max="4875" width="49.7109375" style="1" customWidth="1"/>
    <col min="4876" max="4876" width="52" style="1" customWidth="1"/>
    <col min="4877" max="4877" width="13.28515625" style="1" bestFit="1" customWidth="1"/>
    <col min="4878" max="4881" width="7" style="1" bestFit="1" customWidth="1"/>
    <col min="4882" max="4882" width="10.85546875" style="1" bestFit="1" customWidth="1"/>
    <col min="4883" max="4883" width="16.5703125" style="1" bestFit="1" customWidth="1"/>
    <col min="4884" max="4886" width="12.42578125" style="1" bestFit="1" customWidth="1"/>
    <col min="4887" max="4887" width="19.42578125" style="1" customWidth="1"/>
    <col min="4888" max="5122" width="9.140625" style="1"/>
    <col min="5123" max="5123" width="11.7109375" style="1" customWidth="1"/>
    <col min="5124" max="5124" width="21.42578125" style="1" customWidth="1"/>
    <col min="5125" max="5125" width="4.5703125" style="1" bestFit="1" customWidth="1"/>
    <col min="5126" max="5126" width="35.42578125" style="1" customWidth="1"/>
    <col min="5127" max="5127" width="39.85546875" style="1" customWidth="1"/>
    <col min="5128" max="5128" width="0" style="1" hidden="1" customWidth="1"/>
    <col min="5129" max="5129" width="38.85546875" style="1" customWidth="1"/>
    <col min="5130" max="5130" width="0" style="1" hidden="1" customWidth="1"/>
    <col min="5131" max="5131" width="49.7109375" style="1" customWidth="1"/>
    <col min="5132" max="5132" width="52" style="1" customWidth="1"/>
    <col min="5133" max="5133" width="13.28515625" style="1" bestFit="1" customWidth="1"/>
    <col min="5134" max="5137" width="7" style="1" bestFit="1" customWidth="1"/>
    <col min="5138" max="5138" width="10.85546875" style="1" bestFit="1" customWidth="1"/>
    <col min="5139" max="5139" width="16.5703125" style="1" bestFit="1" customWidth="1"/>
    <col min="5140" max="5142" width="12.42578125" style="1" bestFit="1" customWidth="1"/>
    <col min="5143" max="5143" width="19.42578125" style="1" customWidth="1"/>
    <col min="5144" max="5378" width="9.140625" style="1"/>
    <col min="5379" max="5379" width="11.7109375" style="1" customWidth="1"/>
    <col min="5380" max="5380" width="21.42578125" style="1" customWidth="1"/>
    <col min="5381" max="5381" width="4.5703125" style="1" bestFit="1" customWidth="1"/>
    <col min="5382" max="5382" width="35.42578125" style="1" customWidth="1"/>
    <col min="5383" max="5383" width="39.85546875" style="1" customWidth="1"/>
    <col min="5384" max="5384" width="0" style="1" hidden="1" customWidth="1"/>
    <col min="5385" max="5385" width="38.85546875" style="1" customWidth="1"/>
    <col min="5386" max="5386" width="0" style="1" hidden="1" customWidth="1"/>
    <col min="5387" max="5387" width="49.7109375" style="1" customWidth="1"/>
    <col min="5388" max="5388" width="52" style="1" customWidth="1"/>
    <col min="5389" max="5389" width="13.28515625" style="1" bestFit="1" customWidth="1"/>
    <col min="5390" max="5393" width="7" style="1" bestFit="1" customWidth="1"/>
    <col min="5394" max="5394" width="10.85546875" style="1" bestFit="1" customWidth="1"/>
    <col min="5395" max="5395" width="16.5703125" style="1" bestFit="1" customWidth="1"/>
    <col min="5396" max="5398" width="12.42578125" style="1" bestFit="1" customWidth="1"/>
    <col min="5399" max="5399" width="19.42578125" style="1" customWidth="1"/>
    <col min="5400" max="5634" width="9.140625" style="1"/>
    <col min="5635" max="5635" width="11.7109375" style="1" customWidth="1"/>
    <col min="5636" max="5636" width="21.42578125" style="1" customWidth="1"/>
    <col min="5637" max="5637" width="4.5703125" style="1" bestFit="1" customWidth="1"/>
    <col min="5638" max="5638" width="35.42578125" style="1" customWidth="1"/>
    <col min="5639" max="5639" width="39.85546875" style="1" customWidth="1"/>
    <col min="5640" max="5640" width="0" style="1" hidden="1" customWidth="1"/>
    <col min="5641" max="5641" width="38.85546875" style="1" customWidth="1"/>
    <col min="5642" max="5642" width="0" style="1" hidden="1" customWidth="1"/>
    <col min="5643" max="5643" width="49.7109375" style="1" customWidth="1"/>
    <col min="5644" max="5644" width="52" style="1" customWidth="1"/>
    <col min="5645" max="5645" width="13.28515625" style="1" bestFit="1" customWidth="1"/>
    <col min="5646" max="5649" width="7" style="1" bestFit="1" customWidth="1"/>
    <col min="5650" max="5650" width="10.85546875" style="1" bestFit="1" customWidth="1"/>
    <col min="5651" max="5651" width="16.5703125" style="1" bestFit="1" customWidth="1"/>
    <col min="5652" max="5654" width="12.42578125" style="1" bestFit="1" customWidth="1"/>
    <col min="5655" max="5655" width="19.42578125" style="1" customWidth="1"/>
    <col min="5656" max="5890" width="9.140625" style="1"/>
    <col min="5891" max="5891" width="11.7109375" style="1" customWidth="1"/>
    <col min="5892" max="5892" width="21.42578125" style="1" customWidth="1"/>
    <col min="5893" max="5893" width="4.5703125" style="1" bestFit="1" customWidth="1"/>
    <col min="5894" max="5894" width="35.42578125" style="1" customWidth="1"/>
    <col min="5895" max="5895" width="39.85546875" style="1" customWidth="1"/>
    <col min="5896" max="5896" width="0" style="1" hidden="1" customWidth="1"/>
    <col min="5897" max="5897" width="38.85546875" style="1" customWidth="1"/>
    <col min="5898" max="5898" width="0" style="1" hidden="1" customWidth="1"/>
    <col min="5899" max="5899" width="49.7109375" style="1" customWidth="1"/>
    <col min="5900" max="5900" width="52" style="1" customWidth="1"/>
    <col min="5901" max="5901" width="13.28515625" style="1" bestFit="1" customWidth="1"/>
    <col min="5902" max="5905" width="7" style="1" bestFit="1" customWidth="1"/>
    <col min="5906" max="5906" width="10.85546875" style="1" bestFit="1" customWidth="1"/>
    <col min="5907" max="5907" width="16.5703125" style="1" bestFit="1" customWidth="1"/>
    <col min="5908" max="5910" width="12.42578125" style="1" bestFit="1" customWidth="1"/>
    <col min="5911" max="5911" width="19.42578125" style="1" customWidth="1"/>
    <col min="5912" max="6146" width="9.140625" style="1"/>
    <col min="6147" max="6147" width="11.7109375" style="1" customWidth="1"/>
    <col min="6148" max="6148" width="21.42578125" style="1" customWidth="1"/>
    <col min="6149" max="6149" width="4.5703125" style="1" bestFit="1" customWidth="1"/>
    <col min="6150" max="6150" width="35.42578125" style="1" customWidth="1"/>
    <col min="6151" max="6151" width="39.85546875" style="1" customWidth="1"/>
    <col min="6152" max="6152" width="0" style="1" hidden="1" customWidth="1"/>
    <col min="6153" max="6153" width="38.85546875" style="1" customWidth="1"/>
    <col min="6154" max="6154" width="0" style="1" hidden="1" customWidth="1"/>
    <col min="6155" max="6155" width="49.7109375" style="1" customWidth="1"/>
    <col min="6156" max="6156" width="52" style="1" customWidth="1"/>
    <col min="6157" max="6157" width="13.28515625" style="1" bestFit="1" customWidth="1"/>
    <col min="6158" max="6161" width="7" style="1" bestFit="1" customWidth="1"/>
    <col min="6162" max="6162" width="10.85546875" style="1" bestFit="1" customWidth="1"/>
    <col min="6163" max="6163" width="16.5703125" style="1" bestFit="1" customWidth="1"/>
    <col min="6164" max="6166" width="12.42578125" style="1" bestFit="1" customWidth="1"/>
    <col min="6167" max="6167" width="19.42578125" style="1" customWidth="1"/>
    <col min="6168" max="6402" width="9.140625" style="1"/>
    <col min="6403" max="6403" width="11.7109375" style="1" customWidth="1"/>
    <col min="6404" max="6404" width="21.42578125" style="1" customWidth="1"/>
    <col min="6405" max="6405" width="4.5703125" style="1" bestFit="1" customWidth="1"/>
    <col min="6406" max="6406" width="35.42578125" style="1" customWidth="1"/>
    <col min="6407" max="6407" width="39.85546875" style="1" customWidth="1"/>
    <col min="6408" max="6408" width="0" style="1" hidden="1" customWidth="1"/>
    <col min="6409" max="6409" width="38.85546875" style="1" customWidth="1"/>
    <col min="6410" max="6410" width="0" style="1" hidden="1" customWidth="1"/>
    <col min="6411" max="6411" width="49.7109375" style="1" customWidth="1"/>
    <col min="6412" max="6412" width="52" style="1" customWidth="1"/>
    <col min="6413" max="6413" width="13.28515625" style="1" bestFit="1" customWidth="1"/>
    <col min="6414" max="6417" width="7" style="1" bestFit="1" customWidth="1"/>
    <col min="6418" max="6418" width="10.85546875" style="1" bestFit="1" customWidth="1"/>
    <col min="6419" max="6419" width="16.5703125" style="1" bestFit="1" customWidth="1"/>
    <col min="6420" max="6422" width="12.42578125" style="1" bestFit="1" customWidth="1"/>
    <col min="6423" max="6423" width="19.42578125" style="1" customWidth="1"/>
    <col min="6424" max="6658" width="9.140625" style="1"/>
    <col min="6659" max="6659" width="11.7109375" style="1" customWidth="1"/>
    <col min="6660" max="6660" width="21.42578125" style="1" customWidth="1"/>
    <col min="6661" max="6661" width="4.5703125" style="1" bestFit="1" customWidth="1"/>
    <col min="6662" max="6662" width="35.42578125" style="1" customWidth="1"/>
    <col min="6663" max="6663" width="39.85546875" style="1" customWidth="1"/>
    <col min="6664" max="6664" width="0" style="1" hidden="1" customWidth="1"/>
    <col min="6665" max="6665" width="38.85546875" style="1" customWidth="1"/>
    <col min="6666" max="6666" width="0" style="1" hidden="1" customWidth="1"/>
    <col min="6667" max="6667" width="49.7109375" style="1" customWidth="1"/>
    <col min="6668" max="6668" width="52" style="1" customWidth="1"/>
    <col min="6669" max="6669" width="13.28515625" style="1" bestFit="1" customWidth="1"/>
    <col min="6670" max="6673" width="7" style="1" bestFit="1" customWidth="1"/>
    <col min="6674" max="6674" width="10.85546875" style="1" bestFit="1" customWidth="1"/>
    <col min="6675" max="6675" width="16.5703125" style="1" bestFit="1" customWidth="1"/>
    <col min="6676" max="6678" width="12.42578125" style="1" bestFit="1" customWidth="1"/>
    <col min="6679" max="6679" width="19.42578125" style="1" customWidth="1"/>
    <col min="6680" max="6914" width="9.140625" style="1"/>
    <col min="6915" max="6915" width="11.7109375" style="1" customWidth="1"/>
    <col min="6916" max="6916" width="21.42578125" style="1" customWidth="1"/>
    <col min="6917" max="6917" width="4.5703125" style="1" bestFit="1" customWidth="1"/>
    <col min="6918" max="6918" width="35.42578125" style="1" customWidth="1"/>
    <col min="6919" max="6919" width="39.85546875" style="1" customWidth="1"/>
    <col min="6920" max="6920" width="0" style="1" hidden="1" customWidth="1"/>
    <col min="6921" max="6921" width="38.85546875" style="1" customWidth="1"/>
    <col min="6922" max="6922" width="0" style="1" hidden="1" customWidth="1"/>
    <col min="6923" max="6923" width="49.7109375" style="1" customWidth="1"/>
    <col min="6924" max="6924" width="52" style="1" customWidth="1"/>
    <col min="6925" max="6925" width="13.28515625" style="1" bestFit="1" customWidth="1"/>
    <col min="6926" max="6929" width="7" style="1" bestFit="1" customWidth="1"/>
    <col min="6930" max="6930" width="10.85546875" style="1" bestFit="1" customWidth="1"/>
    <col min="6931" max="6931" width="16.5703125" style="1" bestFit="1" customWidth="1"/>
    <col min="6932" max="6934" width="12.42578125" style="1" bestFit="1" customWidth="1"/>
    <col min="6935" max="6935" width="19.42578125" style="1" customWidth="1"/>
    <col min="6936" max="7170" width="9.140625" style="1"/>
    <col min="7171" max="7171" width="11.7109375" style="1" customWidth="1"/>
    <col min="7172" max="7172" width="21.42578125" style="1" customWidth="1"/>
    <col min="7173" max="7173" width="4.5703125" style="1" bestFit="1" customWidth="1"/>
    <col min="7174" max="7174" width="35.42578125" style="1" customWidth="1"/>
    <col min="7175" max="7175" width="39.85546875" style="1" customWidth="1"/>
    <col min="7176" max="7176" width="0" style="1" hidden="1" customWidth="1"/>
    <col min="7177" max="7177" width="38.85546875" style="1" customWidth="1"/>
    <col min="7178" max="7178" width="0" style="1" hidden="1" customWidth="1"/>
    <col min="7179" max="7179" width="49.7109375" style="1" customWidth="1"/>
    <col min="7180" max="7180" width="52" style="1" customWidth="1"/>
    <col min="7181" max="7181" width="13.28515625" style="1" bestFit="1" customWidth="1"/>
    <col min="7182" max="7185" width="7" style="1" bestFit="1" customWidth="1"/>
    <col min="7186" max="7186" width="10.85546875" style="1" bestFit="1" customWidth="1"/>
    <col min="7187" max="7187" width="16.5703125" style="1" bestFit="1" customWidth="1"/>
    <col min="7188" max="7190" width="12.42578125" style="1" bestFit="1" customWidth="1"/>
    <col min="7191" max="7191" width="19.42578125" style="1" customWidth="1"/>
    <col min="7192" max="7426" width="9.140625" style="1"/>
    <col min="7427" max="7427" width="11.7109375" style="1" customWidth="1"/>
    <col min="7428" max="7428" width="21.42578125" style="1" customWidth="1"/>
    <col min="7429" max="7429" width="4.5703125" style="1" bestFit="1" customWidth="1"/>
    <col min="7430" max="7430" width="35.42578125" style="1" customWidth="1"/>
    <col min="7431" max="7431" width="39.85546875" style="1" customWidth="1"/>
    <col min="7432" max="7432" width="0" style="1" hidden="1" customWidth="1"/>
    <col min="7433" max="7433" width="38.85546875" style="1" customWidth="1"/>
    <col min="7434" max="7434" width="0" style="1" hidden="1" customWidth="1"/>
    <col min="7435" max="7435" width="49.7109375" style="1" customWidth="1"/>
    <col min="7436" max="7436" width="52" style="1" customWidth="1"/>
    <col min="7437" max="7437" width="13.28515625" style="1" bestFit="1" customWidth="1"/>
    <col min="7438" max="7441" width="7" style="1" bestFit="1" customWidth="1"/>
    <col min="7442" max="7442" width="10.85546875" style="1" bestFit="1" customWidth="1"/>
    <col min="7443" max="7443" width="16.5703125" style="1" bestFit="1" customWidth="1"/>
    <col min="7444" max="7446" width="12.42578125" style="1" bestFit="1" customWidth="1"/>
    <col min="7447" max="7447" width="19.42578125" style="1" customWidth="1"/>
    <col min="7448" max="7682" width="9.140625" style="1"/>
    <col min="7683" max="7683" width="11.7109375" style="1" customWidth="1"/>
    <col min="7684" max="7684" width="21.42578125" style="1" customWidth="1"/>
    <col min="7685" max="7685" width="4.5703125" style="1" bestFit="1" customWidth="1"/>
    <col min="7686" max="7686" width="35.42578125" style="1" customWidth="1"/>
    <col min="7687" max="7687" width="39.85546875" style="1" customWidth="1"/>
    <col min="7688" max="7688" width="0" style="1" hidden="1" customWidth="1"/>
    <col min="7689" max="7689" width="38.85546875" style="1" customWidth="1"/>
    <col min="7690" max="7690" width="0" style="1" hidden="1" customWidth="1"/>
    <col min="7691" max="7691" width="49.7109375" style="1" customWidth="1"/>
    <col min="7692" max="7692" width="52" style="1" customWidth="1"/>
    <col min="7693" max="7693" width="13.28515625" style="1" bestFit="1" customWidth="1"/>
    <col min="7694" max="7697" width="7" style="1" bestFit="1" customWidth="1"/>
    <col min="7698" max="7698" width="10.85546875" style="1" bestFit="1" customWidth="1"/>
    <col min="7699" max="7699" width="16.5703125" style="1" bestFit="1" customWidth="1"/>
    <col min="7700" max="7702" width="12.42578125" style="1" bestFit="1" customWidth="1"/>
    <col min="7703" max="7703" width="19.42578125" style="1" customWidth="1"/>
    <col min="7704" max="7938" width="9.140625" style="1"/>
    <col min="7939" max="7939" width="11.7109375" style="1" customWidth="1"/>
    <col min="7940" max="7940" width="21.42578125" style="1" customWidth="1"/>
    <col min="7941" max="7941" width="4.5703125" style="1" bestFit="1" customWidth="1"/>
    <col min="7942" max="7942" width="35.42578125" style="1" customWidth="1"/>
    <col min="7943" max="7943" width="39.85546875" style="1" customWidth="1"/>
    <col min="7944" max="7944" width="0" style="1" hidden="1" customWidth="1"/>
    <col min="7945" max="7945" width="38.85546875" style="1" customWidth="1"/>
    <col min="7946" max="7946" width="0" style="1" hidden="1" customWidth="1"/>
    <col min="7947" max="7947" width="49.7109375" style="1" customWidth="1"/>
    <col min="7948" max="7948" width="52" style="1" customWidth="1"/>
    <col min="7949" max="7949" width="13.28515625" style="1" bestFit="1" customWidth="1"/>
    <col min="7950" max="7953" width="7" style="1" bestFit="1" customWidth="1"/>
    <col min="7954" max="7954" width="10.85546875" style="1" bestFit="1" customWidth="1"/>
    <col min="7955" max="7955" width="16.5703125" style="1" bestFit="1" customWidth="1"/>
    <col min="7956" max="7958" width="12.42578125" style="1" bestFit="1" customWidth="1"/>
    <col min="7959" max="7959" width="19.42578125" style="1" customWidth="1"/>
    <col min="7960" max="8194" width="9.140625" style="1"/>
    <col min="8195" max="8195" width="11.7109375" style="1" customWidth="1"/>
    <col min="8196" max="8196" width="21.42578125" style="1" customWidth="1"/>
    <col min="8197" max="8197" width="4.5703125" style="1" bestFit="1" customWidth="1"/>
    <col min="8198" max="8198" width="35.42578125" style="1" customWidth="1"/>
    <col min="8199" max="8199" width="39.85546875" style="1" customWidth="1"/>
    <col min="8200" max="8200" width="0" style="1" hidden="1" customWidth="1"/>
    <col min="8201" max="8201" width="38.85546875" style="1" customWidth="1"/>
    <col min="8202" max="8202" width="0" style="1" hidden="1" customWidth="1"/>
    <col min="8203" max="8203" width="49.7109375" style="1" customWidth="1"/>
    <col min="8204" max="8204" width="52" style="1" customWidth="1"/>
    <col min="8205" max="8205" width="13.28515625" style="1" bestFit="1" customWidth="1"/>
    <col min="8206" max="8209" width="7" style="1" bestFit="1" customWidth="1"/>
    <col min="8210" max="8210" width="10.85546875" style="1" bestFit="1" customWidth="1"/>
    <col min="8211" max="8211" width="16.5703125" style="1" bestFit="1" customWidth="1"/>
    <col min="8212" max="8214" width="12.42578125" style="1" bestFit="1" customWidth="1"/>
    <col min="8215" max="8215" width="19.42578125" style="1" customWidth="1"/>
    <col min="8216" max="8450" width="9.140625" style="1"/>
    <col min="8451" max="8451" width="11.7109375" style="1" customWidth="1"/>
    <col min="8452" max="8452" width="21.42578125" style="1" customWidth="1"/>
    <col min="8453" max="8453" width="4.5703125" style="1" bestFit="1" customWidth="1"/>
    <col min="8454" max="8454" width="35.42578125" style="1" customWidth="1"/>
    <col min="8455" max="8455" width="39.85546875" style="1" customWidth="1"/>
    <col min="8456" max="8456" width="0" style="1" hidden="1" customWidth="1"/>
    <col min="8457" max="8457" width="38.85546875" style="1" customWidth="1"/>
    <col min="8458" max="8458" width="0" style="1" hidden="1" customWidth="1"/>
    <col min="8459" max="8459" width="49.7109375" style="1" customWidth="1"/>
    <col min="8460" max="8460" width="52" style="1" customWidth="1"/>
    <col min="8461" max="8461" width="13.28515625" style="1" bestFit="1" customWidth="1"/>
    <col min="8462" max="8465" width="7" style="1" bestFit="1" customWidth="1"/>
    <col min="8466" max="8466" width="10.85546875" style="1" bestFit="1" customWidth="1"/>
    <col min="8467" max="8467" width="16.5703125" style="1" bestFit="1" customWidth="1"/>
    <col min="8468" max="8470" width="12.42578125" style="1" bestFit="1" customWidth="1"/>
    <col min="8471" max="8471" width="19.42578125" style="1" customWidth="1"/>
    <col min="8472" max="8706" width="9.140625" style="1"/>
    <col min="8707" max="8707" width="11.7109375" style="1" customWidth="1"/>
    <col min="8708" max="8708" width="21.42578125" style="1" customWidth="1"/>
    <col min="8709" max="8709" width="4.5703125" style="1" bestFit="1" customWidth="1"/>
    <col min="8710" max="8710" width="35.42578125" style="1" customWidth="1"/>
    <col min="8711" max="8711" width="39.85546875" style="1" customWidth="1"/>
    <col min="8712" max="8712" width="0" style="1" hidden="1" customWidth="1"/>
    <col min="8713" max="8713" width="38.85546875" style="1" customWidth="1"/>
    <col min="8714" max="8714" width="0" style="1" hidden="1" customWidth="1"/>
    <col min="8715" max="8715" width="49.7109375" style="1" customWidth="1"/>
    <col min="8716" max="8716" width="52" style="1" customWidth="1"/>
    <col min="8717" max="8717" width="13.28515625" style="1" bestFit="1" customWidth="1"/>
    <col min="8718" max="8721" width="7" style="1" bestFit="1" customWidth="1"/>
    <col min="8722" max="8722" width="10.85546875" style="1" bestFit="1" customWidth="1"/>
    <col min="8723" max="8723" width="16.5703125" style="1" bestFit="1" customWidth="1"/>
    <col min="8724" max="8726" width="12.42578125" style="1" bestFit="1" customWidth="1"/>
    <col min="8727" max="8727" width="19.42578125" style="1" customWidth="1"/>
    <col min="8728" max="8962" width="9.140625" style="1"/>
    <col min="8963" max="8963" width="11.7109375" style="1" customWidth="1"/>
    <col min="8964" max="8964" width="21.42578125" style="1" customWidth="1"/>
    <col min="8965" max="8965" width="4.5703125" style="1" bestFit="1" customWidth="1"/>
    <col min="8966" max="8966" width="35.42578125" style="1" customWidth="1"/>
    <col min="8967" max="8967" width="39.85546875" style="1" customWidth="1"/>
    <col min="8968" max="8968" width="0" style="1" hidden="1" customWidth="1"/>
    <col min="8969" max="8969" width="38.85546875" style="1" customWidth="1"/>
    <col min="8970" max="8970" width="0" style="1" hidden="1" customWidth="1"/>
    <col min="8971" max="8971" width="49.7109375" style="1" customWidth="1"/>
    <col min="8972" max="8972" width="52" style="1" customWidth="1"/>
    <col min="8973" max="8973" width="13.28515625" style="1" bestFit="1" customWidth="1"/>
    <col min="8974" max="8977" width="7" style="1" bestFit="1" customWidth="1"/>
    <col min="8978" max="8978" width="10.85546875" style="1" bestFit="1" customWidth="1"/>
    <col min="8979" max="8979" width="16.5703125" style="1" bestFit="1" customWidth="1"/>
    <col min="8980" max="8982" width="12.42578125" style="1" bestFit="1" customWidth="1"/>
    <col min="8983" max="8983" width="19.42578125" style="1" customWidth="1"/>
    <col min="8984" max="9218" width="9.140625" style="1"/>
    <col min="9219" max="9219" width="11.7109375" style="1" customWidth="1"/>
    <col min="9220" max="9220" width="21.42578125" style="1" customWidth="1"/>
    <col min="9221" max="9221" width="4.5703125" style="1" bestFit="1" customWidth="1"/>
    <col min="9222" max="9222" width="35.42578125" style="1" customWidth="1"/>
    <col min="9223" max="9223" width="39.85546875" style="1" customWidth="1"/>
    <col min="9224" max="9224" width="0" style="1" hidden="1" customWidth="1"/>
    <col min="9225" max="9225" width="38.85546875" style="1" customWidth="1"/>
    <col min="9226" max="9226" width="0" style="1" hidden="1" customWidth="1"/>
    <col min="9227" max="9227" width="49.7109375" style="1" customWidth="1"/>
    <col min="9228" max="9228" width="52" style="1" customWidth="1"/>
    <col min="9229" max="9229" width="13.28515625" style="1" bestFit="1" customWidth="1"/>
    <col min="9230" max="9233" width="7" style="1" bestFit="1" customWidth="1"/>
    <col min="9234" max="9234" width="10.85546875" style="1" bestFit="1" customWidth="1"/>
    <col min="9235" max="9235" width="16.5703125" style="1" bestFit="1" customWidth="1"/>
    <col min="9236" max="9238" width="12.42578125" style="1" bestFit="1" customWidth="1"/>
    <col min="9239" max="9239" width="19.42578125" style="1" customWidth="1"/>
    <col min="9240" max="9474" width="9.140625" style="1"/>
    <col min="9475" max="9475" width="11.7109375" style="1" customWidth="1"/>
    <col min="9476" max="9476" width="21.42578125" style="1" customWidth="1"/>
    <col min="9477" max="9477" width="4.5703125" style="1" bestFit="1" customWidth="1"/>
    <col min="9478" max="9478" width="35.42578125" style="1" customWidth="1"/>
    <col min="9479" max="9479" width="39.85546875" style="1" customWidth="1"/>
    <col min="9480" max="9480" width="0" style="1" hidden="1" customWidth="1"/>
    <col min="9481" max="9481" width="38.85546875" style="1" customWidth="1"/>
    <col min="9482" max="9482" width="0" style="1" hidden="1" customWidth="1"/>
    <col min="9483" max="9483" width="49.7109375" style="1" customWidth="1"/>
    <col min="9484" max="9484" width="52" style="1" customWidth="1"/>
    <col min="9485" max="9485" width="13.28515625" style="1" bestFit="1" customWidth="1"/>
    <col min="9486" max="9489" width="7" style="1" bestFit="1" customWidth="1"/>
    <col min="9490" max="9490" width="10.85546875" style="1" bestFit="1" customWidth="1"/>
    <col min="9491" max="9491" width="16.5703125" style="1" bestFit="1" customWidth="1"/>
    <col min="9492" max="9494" width="12.42578125" style="1" bestFit="1" customWidth="1"/>
    <col min="9495" max="9495" width="19.42578125" style="1" customWidth="1"/>
    <col min="9496" max="9730" width="9.140625" style="1"/>
    <col min="9731" max="9731" width="11.7109375" style="1" customWidth="1"/>
    <col min="9732" max="9732" width="21.42578125" style="1" customWidth="1"/>
    <col min="9733" max="9733" width="4.5703125" style="1" bestFit="1" customWidth="1"/>
    <col min="9734" max="9734" width="35.42578125" style="1" customWidth="1"/>
    <col min="9735" max="9735" width="39.85546875" style="1" customWidth="1"/>
    <col min="9736" max="9736" width="0" style="1" hidden="1" customWidth="1"/>
    <col min="9737" max="9737" width="38.85546875" style="1" customWidth="1"/>
    <col min="9738" max="9738" width="0" style="1" hidden="1" customWidth="1"/>
    <col min="9739" max="9739" width="49.7109375" style="1" customWidth="1"/>
    <col min="9740" max="9740" width="52" style="1" customWidth="1"/>
    <col min="9741" max="9741" width="13.28515625" style="1" bestFit="1" customWidth="1"/>
    <col min="9742" max="9745" width="7" style="1" bestFit="1" customWidth="1"/>
    <col min="9746" max="9746" width="10.85546875" style="1" bestFit="1" customWidth="1"/>
    <col min="9747" max="9747" width="16.5703125" style="1" bestFit="1" customWidth="1"/>
    <col min="9748" max="9750" width="12.42578125" style="1" bestFit="1" customWidth="1"/>
    <col min="9751" max="9751" width="19.42578125" style="1" customWidth="1"/>
    <col min="9752" max="9986" width="9.140625" style="1"/>
    <col min="9987" max="9987" width="11.7109375" style="1" customWidth="1"/>
    <col min="9988" max="9988" width="21.42578125" style="1" customWidth="1"/>
    <col min="9989" max="9989" width="4.5703125" style="1" bestFit="1" customWidth="1"/>
    <col min="9990" max="9990" width="35.42578125" style="1" customWidth="1"/>
    <col min="9991" max="9991" width="39.85546875" style="1" customWidth="1"/>
    <col min="9992" max="9992" width="0" style="1" hidden="1" customWidth="1"/>
    <col min="9993" max="9993" width="38.85546875" style="1" customWidth="1"/>
    <col min="9994" max="9994" width="0" style="1" hidden="1" customWidth="1"/>
    <col min="9995" max="9995" width="49.7109375" style="1" customWidth="1"/>
    <col min="9996" max="9996" width="52" style="1" customWidth="1"/>
    <col min="9997" max="9997" width="13.28515625" style="1" bestFit="1" customWidth="1"/>
    <col min="9998" max="10001" width="7" style="1" bestFit="1" customWidth="1"/>
    <col min="10002" max="10002" width="10.85546875" style="1" bestFit="1" customWidth="1"/>
    <col min="10003" max="10003" width="16.5703125" style="1" bestFit="1" customWidth="1"/>
    <col min="10004" max="10006" width="12.42578125" style="1" bestFit="1" customWidth="1"/>
    <col min="10007" max="10007" width="19.42578125" style="1" customWidth="1"/>
    <col min="10008" max="10242" width="9.140625" style="1"/>
    <col min="10243" max="10243" width="11.7109375" style="1" customWidth="1"/>
    <col min="10244" max="10244" width="21.42578125" style="1" customWidth="1"/>
    <col min="10245" max="10245" width="4.5703125" style="1" bestFit="1" customWidth="1"/>
    <col min="10246" max="10246" width="35.42578125" style="1" customWidth="1"/>
    <col min="10247" max="10247" width="39.85546875" style="1" customWidth="1"/>
    <col min="10248" max="10248" width="0" style="1" hidden="1" customWidth="1"/>
    <col min="10249" max="10249" width="38.85546875" style="1" customWidth="1"/>
    <col min="10250" max="10250" width="0" style="1" hidden="1" customWidth="1"/>
    <col min="10251" max="10251" width="49.7109375" style="1" customWidth="1"/>
    <col min="10252" max="10252" width="52" style="1" customWidth="1"/>
    <col min="10253" max="10253" width="13.28515625" style="1" bestFit="1" customWidth="1"/>
    <col min="10254" max="10257" width="7" style="1" bestFit="1" customWidth="1"/>
    <col min="10258" max="10258" width="10.85546875" style="1" bestFit="1" customWidth="1"/>
    <col min="10259" max="10259" width="16.5703125" style="1" bestFit="1" customWidth="1"/>
    <col min="10260" max="10262" width="12.42578125" style="1" bestFit="1" customWidth="1"/>
    <col min="10263" max="10263" width="19.42578125" style="1" customWidth="1"/>
    <col min="10264" max="10498" width="9.140625" style="1"/>
    <col min="10499" max="10499" width="11.7109375" style="1" customWidth="1"/>
    <col min="10500" max="10500" width="21.42578125" style="1" customWidth="1"/>
    <col min="10501" max="10501" width="4.5703125" style="1" bestFit="1" customWidth="1"/>
    <col min="10502" max="10502" width="35.42578125" style="1" customWidth="1"/>
    <col min="10503" max="10503" width="39.85546875" style="1" customWidth="1"/>
    <col min="10504" max="10504" width="0" style="1" hidden="1" customWidth="1"/>
    <col min="10505" max="10505" width="38.85546875" style="1" customWidth="1"/>
    <col min="10506" max="10506" width="0" style="1" hidden="1" customWidth="1"/>
    <col min="10507" max="10507" width="49.7109375" style="1" customWidth="1"/>
    <col min="10508" max="10508" width="52" style="1" customWidth="1"/>
    <col min="10509" max="10509" width="13.28515625" style="1" bestFit="1" customWidth="1"/>
    <col min="10510" max="10513" width="7" style="1" bestFit="1" customWidth="1"/>
    <col min="10514" max="10514" width="10.85546875" style="1" bestFit="1" customWidth="1"/>
    <col min="10515" max="10515" width="16.5703125" style="1" bestFit="1" customWidth="1"/>
    <col min="10516" max="10518" width="12.42578125" style="1" bestFit="1" customWidth="1"/>
    <col min="10519" max="10519" width="19.42578125" style="1" customWidth="1"/>
    <col min="10520" max="10754" width="9.140625" style="1"/>
    <col min="10755" max="10755" width="11.7109375" style="1" customWidth="1"/>
    <col min="10756" max="10756" width="21.42578125" style="1" customWidth="1"/>
    <col min="10757" max="10757" width="4.5703125" style="1" bestFit="1" customWidth="1"/>
    <col min="10758" max="10758" width="35.42578125" style="1" customWidth="1"/>
    <col min="10759" max="10759" width="39.85546875" style="1" customWidth="1"/>
    <col min="10760" max="10760" width="0" style="1" hidden="1" customWidth="1"/>
    <col min="10761" max="10761" width="38.85546875" style="1" customWidth="1"/>
    <col min="10762" max="10762" width="0" style="1" hidden="1" customWidth="1"/>
    <col min="10763" max="10763" width="49.7109375" style="1" customWidth="1"/>
    <col min="10764" max="10764" width="52" style="1" customWidth="1"/>
    <col min="10765" max="10765" width="13.28515625" style="1" bestFit="1" customWidth="1"/>
    <col min="10766" max="10769" width="7" style="1" bestFit="1" customWidth="1"/>
    <col min="10770" max="10770" width="10.85546875" style="1" bestFit="1" customWidth="1"/>
    <col min="10771" max="10771" width="16.5703125" style="1" bestFit="1" customWidth="1"/>
    <col min="10772" max="10774" width="12.42578125" style="1" bestFit="1" customWidth="1"/>
    <col min="10775" max="10775" width="19.42578125" style="1" customWidth="1"/>
    <col min="10776" max="11010" width="9.140625" style="1"/>
    <col min="11011" max="11011" width="11.7109375" style="1" customWidth="1"/>
    <col min="11012" max="11012" width="21.42578125" style="1" customWidth="1"/>
    <col min="11013" max="11013" width="4.5703125" style="1" bestFit="1" customWidth="1"/>
    <col min="11014" max="11014" width="35.42578125" style="1" customWidth="1"/>
    <col min="11015" max="11015" width="39.85546875" style="1" customWidth="1"/>
    <col min="11016" max="11016" width="0" style="1" hidden="1" customWidth="1"/>
    <col min="11017" max="11017" width="38.85546875" style="1" customWidth="1"/>
    <col min="11018" max="11018" width="0" style="1" hidden="1" customWidth="1"/>
    <col min="11019" max="11019" width="49.7109375" style="1" customWidth="1"/>
    <col min="11020" max="11020" width="52" style="1" customWidth="1"/>
    <col min="11021" max="11021" width="13.28515625" style="1" bestFit="1" customWidth="1"/>
    <col min="11022" max="11025" width="7" style="1" bestFit="1" customWidth="1"/>
    <col min="11026" max="11026" width="10.85546875" style="1" bestFit="1" customWidth="1"/>
    <col min="11027" max="11027" width="16.5703125" style="1" bestFit="1" customWidth="1"/>
    <col min="11028" max="11030" width="12.42578125" style="1" bestFit="1" customWidth="1"/>
    <col min="11031" max="11031" width="19.42578125" style="1" customWidth="1"/>
    <col min="11032" max="11266" width="9.140625" style="1"/>
    <col min="11267" max="11267" width="11.7109375" style="1" customWidth="1"/>
    <col min="11268" max="11268" width="21.42578125" style="1" customWidth="1"/>
    <col min="11269" max="11269" width="4.5703125" style="1" bestFit="1" customWidth="1"/>
    <col min="11270" max="11270" width="35.42578125" style="1" customWidth="1"/>
    <col min="11271" max="11271" width="39.85546875" style="1" customWidth="1"/>
    <col min="11272" max="11272" width="0" style="1" hidden="1" customWidth="1"/>
    <col min="11273" max="11273" width="38.85546875" style="1" customWidth="1"/>
    <col min="11274" max="11274" width="0" style="1" hidden="1" customWidth="1"/>
    <col min="11275" max="11275" width="49.7109375" style="1" customWidth="1"/>
    <col min="11276" max="11276" width="52" style="1" customWidth="1"/>
    <col min="11277" max="11277" width="13.28515625" style="1" bestFit="1" customWidth="1"/>
    <col min="11278" max="11281" width="7" style="1" bestFit="1" customWidth="1"/>
    <col min="11282" max="11282" width="10.85546875" style="1" bestFit="1" customWidth="1"/>
    <col min="11283" max="11283" width="16.5703125" style="1" bestFit="1" customWidth="1"/>
    <col min="11284" max="11286" width="12.42578125" style="1" bestFit="1" customWidth="1"/>
    <col min="11287" max="11287" width="19.42578125" style="1" customWidth="1"/>
    <col min="11288" max="11522" width="9.140625" style="1"/>
    <col min="11523" max="11523" width="11.7109375" style="1" customWidth="1"/>
    <col min="11524" max="11524" width="21.42578125" style="1" customWidth="1"/>
    <col min="11525" max="11525" width="4.5703125" style="1" bestFit="1" customWidth="1"/>
    <col min="11526" max="11526" width="35.42578125" style="1" customWidth="1"/>
    <col min="11527" max="11527" width="39.85546875" style="1" customWidth="1"/>
    <col min="11528" max="11528" width="0" style="1" hidden="1" customWidth="1"/>
    <col min="11529" max="11529" width="38.85546875" style="1" customWidth="1"/>
    <col min="11530" max="11530" width="0" style="1" hidden="1" customWidth="1"/>
    <col min="11531" max="11531" width="49.7109375" style="1" customWidth="1"/>
    <col min="11532" max="11532" width="52" style="1" customWidth="1"/>
    <col min="11533" max="11533" width="13.28515625" style="1" bestFit="1" customWidth="1"/>
    <col min="11534" max="11537" width="7" style="1" bestFit="1" customWidth="1"/>
    <col min="11538" max="11538" width="10.85546875" style="1" bestFit="1" customWidth="1"/>
    <col min="11539" max="11539" width="16.5703125" style="1" bestFit="1" customWidth="1"/>
    <col min="11540" max="11542" width="12.42578125" style="1" bestFit="1" customWidth="1"/>
    <col min="11543" max="11543" width="19.42578125" style="1" customWidth="1"/>
    <col min="11544" max="11778" width="9.140625" style="1"/>
    <col min="11779" max="11779" width="11.7109375" style="1" customWidth="1"/>
    <col min="11780" max="11780" width="21.42578125" style="1" customWidth="1"/>
    <col min="11781" max="11781" width="4.5703125" style="1" bestFit="1" customWidth="1"/>
    <col min="11782" max="11782" width="35.42578125" style="1" customWidth="1"/>
    <col min="11783" max="11783" width="39.85546875" style="1" customWidth="1"/>
    <col min="11784" max="11784" width="0" style="1" hidden="1" customWidth="1"/>
    <col min="11785" max="11785" width="38.85546875" style="1" customWidth="1"/>
    <col min="11786" max="11786" width="0" style="1" hidden="1" customWidth="1"/>
    <col min="11787" max="11787" width="49.7109375" style="1" customWidth="1"/>
    <col min="11788" max="11788" width="52" style="1" customWidth="1"/>
    <col min="11789" max="11789" width="13.28515625" style="1" bestFit="1" customWidth="1"/>
    <col min="11790" max="11793" width="7" style="1" bestFit="1" customWidth="1"/>
    <col min="11794" max="11794" width="10.85546875" style="1" bestFit="1" customWidth="1"/>
    <col min="11795" max="11795" width="16.5703125" style="1" bestFit="1" customWidth="1"/>
    <col min="11796" max="11798" width="12.42578125" style="1" bestFit="1" customWidth="1"/>
    <col min="11799" max="11799" width="19.42578125" style="1" customWidth="1"/>
    <col min="11800" max="12034" width="9.140625" style="1"/>
    <col min="12035" max="12035" width="11.7109375" style="1" customWidth="1"/>
    <col min="12036" max="12036" width="21.42578125" style="1" customWidth="1"/>
    <col min="12037" max="12037" width="4.5703125" style="1" bestFit="1" customWidth="1"/>
    <col min="12038" max="12038" width="35.42578125" style="1" customWidth="1"/>
    <col min="12039" max="12039" width="39.85546875" style="1" customWidth="1"/>
    <col min="12040" max="12040" width="0" style="1" hidden="1" customWidth="1"/>
    <col min="12041" max="12041" width="38.85546875" style="1" customWidth="1"/>
    <col min="12042" max="12042" width="0" style="1" hidden="1" customWidth="1"/>
    <col min="12043" max="12043" width="49.7109375" style="1" customWidth="1"/>
    <col min="12044" max="12044" width="52" style="1" customWidth="1"/>
    <col min="12045" max="12045" width="13.28515625" style="1" bestFit="1" customWidth="1"/>
    <col min="12046" max="12049" width="7" style="1" bestFit="1" customWidth="1"/>
    <col min="12050" max="12050" width="10.85546875" style="1" bestFit="1" customWidth="1"/>
    <col min="12051" max="12051" width="16.5703125" style="1" bestFit="1" customWidth="1"/>
    <col min="12052" max="12054" width="12.42578125" style="1" bestFit="1" customWidth="1"/>
    <col min="12055" max="12055" width="19.42578125" style="1" customWidth="1"/>
    <col min="12056" max="12290" width="9.140625" style="1"/>
    <col min="12291" max="12291" width="11.7109375" style="1" customWidth="1"/>
    <col min="12292" max="12292" width="21.42578125" style="1" customWidth="1"/>
    <col min="12293" max="12293" width="4.5703125" style="1" bestFit="1" customWidth="1"/>
    <col min="12294" max="12294" width="35.42578125" style="1" customWidth="1"/>
    <col min="12295" max="12295" width="39.85546875" style="1" customWidth="1"/>
    <col min="12296" max="12296" width="0" style="1" hidden="1" customWidth="1"/>
    <col min="12297" max="12297" width="38.85546875" style="1" customWidth="1"/>
    <col min="12298" max="12298" width="0" style="1" hidden="1" customWidth="1"/>
    <col min="12299" max="12299" width="49.7109375" style="1" customWidth="1"/>
    <col min="12300" max="12300" width="52" style="1" customWidth="1"/>
    <col min="12301" max="12301" width="13.28515625" style="1" bestFit="1" customWidth="1"/>
    <col min="12302" max="12305" width="7" style="1" bestFit="1" customWidth="1"/>
    <col min="12306" max="12306" width="10.85546875" style="1" bestFit="1" customWidth="1"/>
    <col min="12307" max="12307" width="16.5703125" style="1" bestFit="1" customWidth="1"/>
    <col min="12308" max="12310" width="12.42578125" style="1" bestFit="1" customWidth="1"/>
    <col min="12311" max="12311" width="19.42578125" style="1" customWidth="1"/>
    <col min="12312" max="12546" width="9.140625" style="1"/>
    <col min="12547" max="12547" width="11.7109375" style="1" customWidth="1"/>
    <col min="12548" max="12548" width="21.42578125" style="1" customWidth="1"/>
    <col min="12549" max="12549" width="4.5703125" style="1" bestFit="1" customWidth="1"/>
    <col min="12550" max="12550" width="35.42578125" style="1" customWidth="1"/>
    <col min="12551" max="12551" width="39.85546875" style="1" customWidth="1"/>
    <col min="12552" max="12552" width="0" style="1" hidden="1" customWidth="1"/>
    <col min="12553" max="12553" width="38.85546875" style="1" customWidth="1"/>
    <col min="12554" max="12554" width="0" style="1" hidden="1" customWidth="1"/>
    <col min="12555" max="12555" width="49.7109375" style="1" customWidth="1"/>
    <col min="12556" max="12556" width="52" style="1" customWidth="1"/>
    <col min="12557" max="12557" width="13.28515625" style="1" bestFit="1" customWidth="1"/>
    <col min="12558" max="12561" width="7" style="1" bestFit="1" customWidth="1"/>
    <col min="12562" max="12562" width="10.85546875" style="1" bestFit="1" customWidth="1"/>
    <col min="12563" max="12563" width="16.5703125" style="1" bestFit="1" customWidth="1"/>
    <col min="12564" max="12566" width="12.42578125" style="1" bestFit="1" customWidth="1"/>
    <col min="12567" max="12567" width="19.42578125" style="1" customWidth="1"/>
    <col min="12568" max="12802" width="9.140625" style="1"/>
    <col min="12803" max="12803" width="11.7109375" style="1" customWidth="1"/>
    <col min="12804" max="12804" width="21.42578125" style="1" customWidth="1"/>
    <col min="12805" max="12805" width="4.5703125" style="1" bestFit="1" customWidth="1"/>
    <col min="12806" max="12806" width="35.42578125" style="1" customWidth="1"/>
    <col min="12807" max="12807" width="39.85546875" style="1" customWidth="1"/>
    <col min="12808" max="12808" width="0" style="1" hidden="1" customWidth="1"/>
    <col min="12809" max="12809" width="38.85546875" style="1" customWidth="1"/>
    <col min="12810" max="12810" width="0" style="1" hidden="1" customWidth="1"/>
    <col min="12811" max="12811" width="49.7109375" style="1" customWidth="1"/>
    <col min="12812" max="12812" width="52" style="1" customWidth="1"/>
    <col min="12813" max="12813" width="13.28515625" style="1" bestFit="1" customWidth="1"/>
    <col min="12814" max="12817" width="7" style="1" bestFit="1" customWidth="1"/>
    <col min="12818" max="12818" width="10.85546875" style="1" bestFit="1" customWidth="1"/>
    <col min="12819" max="12819" width="16.5703125" style="1" bestFit="1" customWidth="1"/>
    <col min="12820" max="12822" width="12.42578125" style="1" bestFit="1" customWidth="1"/>
    <col min="12823" max="12823" width="19.42578125" style="1" customWidth="1"/>
    <col min="12824" max="13058" width="9.140625" style="1"/>
    <col min="13059" max="13059" width="11.7109375" style="1" customWidth="1"/>
    <col min="13060" max="13060" width="21.42578125" style="1" customWidth="1"/>
    <col min="13061" max="13061" width="4.5703125" style="1" bestFit="1" customWidth="1"/>
    <col min="13062" max="13062" width="35.42578125" style="1" customWidth="1"/>
    <col min="13063" max="13063" width="39.85546875" style="1" customWidth="1"/>
    <col min="13064" max="13064" width="0" style="1" hidden="1" customWidth="1"/>
    <col min="13065" max="13065" width="38.85546875" style="1" customWidth="1"/>
    <col min="13066" max="13066" width="0" style="1" hidden="1" customWidth="1"/>
    <col min="13067" max="13067" width="49.7109375" style="1" customWidth="1"/>
    <col min="13068" max="13068" width="52" style="1" customWidth="1"/>
    <col min="13069" max="13069" width="13.28515625" style="1" bestFit="1" customWidth="1"/>
    <col min="13070" max="13073" width="7" style="1" bestFit="1" customWidth="1"/>
    <col min="13074" max="13074" width="10.85546875" style="1" bestFit="1" customWidth="1"/>
    <col min="13075" max="13075" width="16.5703125" style="1" bestFit="1" customWidth="1"/>
    <col min="13076" max="13078" width="12.42578125" style="1" bestFit="1" customWidth="1"/>
    <col min="13079" max="13079" width="19.42578125" style="1" customWidth="1"/>
    <col min="13080" max="13314" width="9.140625" style="1"/>
    <col min="13315" max="13315" width="11.7109375" style="1" customWidth="1"/>
    <col min="13316" max="13316" width="21.42578125" style="1" customWidth="1"/>
    <col min="13317" max="13317" width="4.5703125" style="1" bestFit="1" customWidth="1"/>
    <col min="13318" max="13318" width="35.42578125" style="1" customWidth="1"/>
    <col min="13319" max="13319" width="39.85546875" style="1" customWidth="1"/>
    <col min="13320" max="13320" width="0" style="1" hidden="1" customWidth="1"/>
    <col min="13321" max="13321" width="38.85546875" style="1" customWidth="1"/>
    <col min="13322" max="13322" width="0" style="1" hidden="1" customWidth="1"/>
    <col min="13323" max="13323" width="49.7109375" style="1" customWidth="1"/>
    <col min="13324" max="13324" width="52" style="1" customWidth="1"/>
    <col min="13325" max="13325" width="13.28515625" style="1" bestFit="1" customWidth="1"/>
    <col min="13326" max="13329" width="7" style="1" bestFit="1" customWidth="1"/>
    <col min="13330" max="13330" width="10.85546875" style="1" bestFit="1" customWidth="1"/>
    <col min="13331" max="13331" width="16.5703125" style="1" bestFit="1" customWidth="1"/>
    <col min="13332" max="13334" width="12.42578125" style="1" bestFit="1" customWidth="1"/>
    <col min="13335" max="13335" width="19.42578125" style="1" customWidth="1"/>
    <col min="13336" max="13570" width="9.140625" style="1"/>
    <col min="13571" max="13571" width="11.7109375" style="1" customWidth="1"/>
    <col min="13572" max="13572" width="21.42578125" style="1" customWidth="1"/>
    <col min="13573" max="13573" width="4.5703125" style="1" bestFit="1" customWidth="1"/>
    <col min="13574" max="13574" width="35.42578125" style="1" customWidth="1"/>
    <col min="13575" max="13575" width="39.85546875" style="1" customWidth="1"/>
    <col min="13576" max="13576" width="0" style="1" hidden="1" customWidth="1"/>
    <col min="13577" max="13577" width="38.85546875" style="1" customWidth="1"/>
    <col min="13578" max="13578" width="0" style="1" hidden="1" customWidth="1"/>
    <col min="13579" max="13579" width="49.7109375" style="1" customWidth="1"/>
    <col min="13580" max="13580" width="52" style="1" customWidth="1"/>
    <col min="13581" max="13581" width="13.28515625" style="1" bestFit="1" customWidth="1"/>
    <col min="13582" max="13585" width="7" style="1" bestFit="1" customWidth="1"/>
    <col min="13586" max="13586" width="10.85546875" style="1" bestFit="1" customWidth="1"/>
    <col min="13587" max="13587" width="16.5703125" style="1" bestFit="1" customWidth="1"/>
    <col min="13588" max="13590" width="12.42578125" style="1" bestFit="1" customWidth="1"/>
    <col min="13591" max="13591" width="19.42578125" style="1" customWidth="1"/>
    <col min="13592" max="13826" width="9.140625" style="1"/>
    <col min="13827" max="13827" width="11.7109375" style="1" customWidth="1"/>
    <col min="13828" max="13828" width="21.42578125" style="1" customWidth="1"/>
    <col min="13829" max="13829" width="4.5703125" style="1" bestFit="1" customWidth="1"/>
    <col min="13830" max="13830" width="35.42578125" style="1" customWidth="1"/>
    <col min="13831" max="13831" width="39.85546875" style="1" customWidth="1"/>
    <col min="13832" max="13832" width="0" style="1" hidden="1" customWidth="1"/>
    <col min="13833" max="13833" width="38.85546875" style="1" customWidth="1"/>
    <col min="13834" max="13834" width="0" style="1" hidden="1" customWidth="1"/>
    <col min="13835" max="13835" width="49.7109375" style="1" customWidth="1"/>
    <col min="13836" max="13836" width="52" style="1" customWidth="1"/>
    <col min="13837" max="13837" width="13.28515625" style="1" bestFit="1" customWidth="1"/>
    <col min="13838" max="13841" width="7" style="1" bestFit="1" customWidth="1"/>
    <col min="13842" max="13842" width="10.85546875" style="1" bestFit="1" customWidth="1"/>
    <col min="13843" max="13843" width="16.5703125" style="1" bestFit="1" customWidth="1"/>
    <col min="13844" max="13846" width="12.42578125" style="1" bestFit="1" customWidth="1"/>
    <col min="13847" max="13847" width="19.42578125" style="1" customWidth="1"/>
    <col min="13848" max="14082" width="9.140625" style="1"/>
    <col min="14083" max="14083" width="11.7109375" style="1" customWidth="1"/>
    <col min="14084" max="14084" width="21.42578125" style="1" customWidth="1"/>
    <col min="14085" max="14085" width="4.5703125" style="1" bestFit="1" customWidth="1"/>
    <col min="14086" max="14086" width="35.42578125" style="1" customWidth="1"/>
    <col min="14087" max="14087" width="39.85546875" style="1" customWidth="1"/>
    <col min="14088" max="14088" width="0" style="1" hidden="1" customWidth="1"/>
    <col min="14089" max="14089" width="38.85546875" style="1" customWidth="1"/>
    <col min="14090" max="14090" width="0" style="1" hidden="1" customWidth="1"/>
    <col min="14091" max="14091" width="49.7109375" style="1" customWidth="1"/>
    <col min="14092" max="14092" width="52" style="1" customWidth="1"/>
    <col min="14093" max="14093" width="13.28515625" style="1" bestFit="1" customWidth="1"/>
    <col min="14094" max="14097" width="7" style="1" bestFit="1" customWidth="1"/>
    <col min="14098" max="14098" width="10.85546875" style="1" bestFit="1" customWidth="1"/>
    <col min="14099" max="14099" width="16.5703125" style="1" bestFit="1" customWidth="1"/>
    <col min="14100" max="14102" width="12.42578125" style="1" bestFit="1" customWidth="1"/>
    <col min="14103" max="14103" width="19.42578125" style="1" customWidth="1"/>
    <col min="14104" max="14338" width="9.140625" style="1"/>
    <col min="14339" max="14339" width="11.7109375" style="1" customWidth="1"/>
    <col min="14340" max="14340" width="21.42578125" style="1" customWidth="1"/>
    <col min="14341" max="14341" width="4.5703125" style="1" bestFit="1" customWidth="1"/>
    <col min="14342" max="14342" width="35.42578125" style="1" customWidth="1"/>
    <col min="14343" max="14343" width="39.85546875" style="1" customWidth="1"/>
    <col min="14344" max="14344" width="0" style="1" hidden="1" customWidth="1"/>
    <col min="14345" max="14345" width="38.85546875" style="1" customWidth="1"/>
    <col min="14346" max="14346" width="0" style="1" hidden="1" customWidth="1"/>
    <col min="14347" max="14347" width="49.7109375" style="1" customWidth="1"/>
    <col min="14348" max="14348" width="52" style="1" customWidth="1"/>
    <col min="14349" max="14349" width="13.28515625" style="1" bestFit="1" customWidth="1"/>
    <col min="14350" max="14353" width="7" style="1" bestFit="1" customWidth="1"/>
    <col min="14354" max="14354" width="10.85546875" style="1" bestFit="1" customWidth="1"/>
    <col min="14355" max="14355" width="16.5703125" style="1" bestFit="1" customWidth="1"/>
    <col min="14356" max="14358" width="12.42578125" style="1" bestFit="1" customWidth="1"/>
    <col min="14359" max="14359" width="19.42578125" style="1" customWidth="1"/>
    <col min="14360" max="14594" width="9.140625" style="1"/>
    <col min="14595" max="14595" width="11.7109375" style="1" customWidth="1"/>
    <col min="14596" max="14596" width="21.42578125" style="1" customWidth="1"/>
    <col min="14597" max="14597" width="4.5703125" style="1" bestFit="1" customWidth="1"/>
    <col min="14598" max="14598" width="35.42578125" style="1" customWidth="1"/>
    <col min="14599" max="14599" width="39.85546875" style="1" customWidth="1"/>
    <col min="14600" max="14600" width="0" style="1" hidden="1" customWidth="1"/>
    <col min="14601" max="14601" width="38.85546875" style="1" customWidth="1"/>
    <col min="14602" max="14602" width="0" style="1" hidden="1" customWidth="1"/>
    <col min="14603" max="14603" width="49.7109375" style="1" customWidth="1"/>
    <col min="14604" max="14604" width="52" style="1" customWidth="1"/>
    <col min="14605" max="14605" width="13.28515625" style="1" bestFit="1" customWidth="1"/>
    <col min="14606" max="14609" width="7" style="1" bestFit="1" customWidth="1"/>
    <col min="14610" max="14610" width="10.85546875" style="1" bestFit="1" customWidth="1"/>
    <col min="14611" max="14611" width="16.5703125" style="1" bestFit="1" customWidth="1"/>
    <col min="14612" max="14614" width="12.42578125" style="1" bestFit="1" customWidth="1"/>
    <col min="14615" max="14615" width="19.42578125" style="1" customWidth="1"/>
    <col min="14616" max="14850" width="9.140625" style="1"/>
    <col min="14851" max="14851" width="11.7109375" style="1" customWidth="1"/>
    <col min="14852" max="14852" width="21.42578125" style="1" customWidth="1"/>
    <col min="14853" max="14853" width="4.5703125" style="1" bestFit="1" customWidth="1"/>
    <col min="14854" max="14854" width="35.42578125" style="1" customWidth="1"/>
    <col min="14855" max="14855" width="39.85546875" style="1" customWidth="1"/>
    <col min="14856" max="14856" width="0" style="1" hidden="1" customWidth="1"/>
    <col min="14857" max="14857" width="38.85546875" style="1" customWidth="1"/>
    <col min="14858" max="14858" width="0" style="1" hidden="1" customWidth="1"/>
    <col min="14859" max="14859" width="49.7109375" style="1" customWidth="1"/>
    <col min="14860" max="14860" width="52" style="1" customWidth="1"/>
    <col min="14861" max="14861" width="13.28515625" style="1" bestFit="1" customWidth="1"/>
    <col min="14862" max="14865" width="7" style="1" bestFit="1" customWidth="1"/>
    <col min="14866" max="14866" width="10.85546875" style="1" bestFit="1" customWidth="1"/>
    <col min="14867" max="14867" width="16.5703125" style="1" bestFit="1" customWidth="1"/>
    <col min="14868" max="14870" width="12.42578125" style="1" bestFit="1" customWidth="1"/>
    <col min="14871" max="14871" width="19.42578125" style="1" customWidth="1"/>
    <col min="14872" max="15106" width="9.140625" style="1"/>
    <col min="15107" max="15107" width="11.7109375" style="1" customWidth="1"/>
    <col min="15108" max="15108" width="21.42578125" style="1" customWidth="1"/>
    <col min="15109" max="15109" width="4.5703125" style="1" bestFit="1" customWidth="1"/>
    <col min="15110" max="15110" width="35.42578125" style="1" customWidth="1"/>
    <col min="15111" max="15111" width="39.85546875" style="1" customWidth="1"/>
    <col min="15112" max="15112" width="0" style="1" hidden="1" customWidth="1"/>
    <col min="15113" max="15113" width="38.85546875" style="1" customWidth="1"/>
    <col min="15114" max="15114" width="0" style="1" hidden="1" customWidth="1"/>
    <col min="15115" max="15115" width="49.7109375" style="1" customWidth="1"/>
    <col min="15116" max="15116" width="52" style="1" customWidth="1"/>
    <col min="15117" max="15117" width="13.28515625" style="1" bestFit="1" customWidth="1"/>
    <col min="15118" max="15121" width="7" style="1" bestFit="1" customWidth="1"/>
    <col min="15122" max="15122" width="10.85546875" style="1" bestFit="1" customWidth="1"/>
    <col min="15123" max="15123" width="16.5703125" style="1" bestFit="1" customWidth="1"/>
    <col min="15124" max="15126" width="12.42578125" style="1" bestFit="1" customWidth="1"/>
    <col min="15127" max="15127" width="19.42578125" style="1" customWidth="1"/>
    <col min="15128" max="15362" width="9.140625" style="1"/>
    <col min="15363" max="15363" width="11.7109375" style="1" customWidth="1"/>
    <col min="15364" max="15364" width="21.42578125" style="1" customWidth="1"/>
    <col min="15365" max="15365" width="4.5703125" style="1" bestFit="1" customWidth="1"/>
    <col min="15366" max="15366" width="35.42578125" style="1" customWidth="1"/>
    <col min="15367" max="15367" width="39.85546875" style="1" customWidth="1"/>
    <col min="15368" max="15368" width="0" style="1" hidden="1" customWidth="1"/>
    <col min="15369" max="15369" width="38.85546875" style="1" customWidth="1"/>
    <col min="15370" max="15370" width="0" style="1" hidden="1" customWidth="1"/>
    <col min="15371" max="15371" width="49.7109375" style="1" customWidth="1"/>
    <col min="15372" max="15372" width="52" style="1" customWidth="1"/>
    <col min="15373" max="15373" width="13.28515625" style="1" bestFit="1" customWidth="1"/>
    <col min="15374" max="15377" width="7" style="1" bestFit="1" customWidth="1"/>
    <col min="15378" max="15378" width="10.85546875" style="1" bestFit="1" customWidth="1"/>
    <col min="15379" max="15379" width="16.5703125" style="1" bestFit="1" customWidth="1"/>
    <col min="15380" max="15382" width="12.42578125" style="1" bestFit="1" customWidth="1"/>
    <col min="15383" max="15383" width="19.42578125" style="1" customWidth="1"/>
    <col min="15384" max="15618" width="9.140625" style="1"/>
    <col min="15619" max="15619" width="11.7109375" style="1" customWidth="1"/>
    <col min="15620" max="15620" width="21.42578125" style="1" customWidth="1"/>
    <col min="15621" max="15621" width="4.5703125" style="1" bestFit="1" customWidth="1"/>
    <col min="15622" max="15622" width="35.42578125" style="1" customWidth="1"/>
    <col min="15623" max="15623" width="39.85546875" style="1" customWidth="1"/>
    <col min="15624" max="15624" width="0" style="1" hidden="1" customWidth="1"/>
    <col min="15625" max="15625" width="38.85546875" style="1" customWidth="1"/>
    <col min="15626" max="15626" width="0" style="1" hidden="1" customWidth="1"/>
    <col min="15627" max="15627" width="49.7109375" style="1" customWidth="1"/>
    <col min="15628" max="15628" width="52" style="1" customWidth="1"/>
    <col min="15629" max="15629" width="13.28515625" style="1" bestFit="1" customWidth="1"/>
    <col min="15630" max="15633" width="7" style="1" bestFit="1" customWidth="1"/>
    <col min="15634" max="15634" width="10.85546875" style="1" bestFit="1" customWidth="1"/>
    <col min="15635" max="15635" width="16.5703125" style="1" bestFit="1" customWidth="1"/>
    <col min="15636" max="15638" width="12.42578125" style="1" bestFit="1" customWidth="1"/>
    <col min="15639" max="15639" width="19.42578125" style="1" customWidth="1"/>
    <col min="15640" max="15874" width="9.140625" style="1"/>
    <col min="15875" max="15875" width="11.7109375" style="1" customWidth="1"/>
    <col min="15876" max="15876" width="21.42578125" style="1" customWidth="1"/>
    <col min="15877" max="15877" width="4.5703125" style="1" bestFit="1" customWidth="1"/>
    <col min="15878" max="15878" width="35.42578125" style="1" customWidth="1"/>
    <col min="15879" max="15879" width="39.85546875" style="1" customWidth="1"/>
    <col min="15880" max="15880" width="0" style="1" hidden="1" customWidth="1"/>
    <col min="15881" max="15881" width="38.85546875" style="1" customWidth="1"/>
    <col min="15882" max="15882" width="0" style="1" hidden="1" customWidth="1"/>
    <col min="15883" max="15883" width="49.7109375" style="1" customWidth="1"/>
    <col min="15884" max="15884" width="52" style="1" customWidth="1"/>
    <col min="15885" max="15885" width="13.28515625" style="1" bestFit="1" customWidth="1"/>
    <col min="15886" max="15889" width="7" style="1" bestFit="1" customWidth="1"/>
    <col min="15890" max="15890" width="10.85546875" style="1" bestFit="1" customWidth="1"/>
    <col min="15891" max="15891" width="16.5703125" style="1" bestFit="1" customWidth="1"/>
    <col min="15892" max="15894" width="12.42578125" style="1" bestFit="1" customWidth="1"/>
    <col min="15895" max="15895" width="19.42578125" style="1" customWidth="1"/>
    <col min="15896" max="16130" width="9.140625" style="1"/>
    <col min="16131" max="16131" width="11.7109375" style="1" customWidth="1"/>
    <col min="16132" max="16132" width="21.42578125" style="1" customWidth="1"/>
    <col min="16133" max="16133" width="4.5703125" style="1" bestFit="1" customWidth="1"/>
    <col min="16134" max="16134" width="35.42578125" style="1" customWidth="1"/>
    <col min="16135" max="16135" width="39.85546875" style="1" customWidth="1"/>
    <col min="16136" max="16136" width="0" style="1" hidden="1" customWidth="1"/>
    <col min="16137" max="16137" width="38.85546875" style="1" customWidth="1"/>
    <col min="16138" max="16138" width="0" style="1" hidden="1" customWidth="1"/>
    <col min="16139" max="16139" width="49.7109375" style="1" customWidth="1"/>
    <col min="16140" max="16140" width="52" style="1" customWidth="1"/>
    <col min="16141" max="16141" width="13.28515625" style="1" bestFit="1" customWidth="1"/>
    <col min="16142" max="16145" width="7" style="1" bestFit="1" customWidth="1"/>
    <col min="16146" max="16146" width="10.85546875" style="1" bestFit="1" customWidth="1"/>
    <col min="16147" max="16147" width="16.5703125" style="1" bestFit="1" customWidth="1"/>
    <col min="16148" max="16150" width="12.42578125" style="1" bestFit="1" customWidth="1"/>
    <col min="16151" max="16151" width="19.42578125" style="1" customWidth="1"/>
    <col min="16152" max="16384" width="9.140625" style="1"/>
  </cols>
  <sheetData>
    <row r="1" spans="1:23" ht="15.75" x14ac:dyDescent="0.2">
      <c r="A1" s="444">
        <v>4</v>
      </c>
      <c r="B1" s="445" t="s">
        <v>0</v>
      </c>
      <c r="C1" s="445"/>
      <c r="D1" s="445"/>
    </row>
    <row r="2" spans="1:23" ht="16.5" x14ac:dyDescent="0.2">
      <c r="A2" s="444"/>
      <c r="B2" s="3" t="s">
        <v>1</v>
      </c>
      <c r="C2" s="3"/>
      <c r="D2" s="4"/>
      <c r="F2" s="5"/>
      <c r="G2" s="5"/>
      <c r="H2" s="5"/>
      <c r="I2" s="5"/>
      <c r="J2" s="5"/>
      <c r="K2" s="5"/>
    </row>
    <row r="3" spans="1:23" ht="16.5" x14ac:dyDescent="0.2">
      <c r="A3" s="444"/>
      <c r="B3" s="445" t="s">
        <v>2</v>
      </c>
      <c r="C3" s="445"/>
      <c r="D3" s="445"/>
      <c r="F3" s="5"/>
      <c r="G3" s="5"/>
      <c r="H3" s="5"/>
      <c r="I3" s="5"/>
      <c r="J3" s="5"/>
      <c r="K3" s="5"/>
    </row>
    <row r="4" spans="1:23" ht="16.5" x14ac:dyDescent="0.2">
      <c r="B4" s="446" t="s">
        <v>3</v>
      </c>
      <c r="C4" s="447"/>
      <c r="D4" s="6" t="s">
        <v>4</v>
      </c>
      <c r="F4" s="7"/>
      <c r="G4" s="7"/>
      <c r="H4" s="7"/>
      <c r="I4" s="7"/>
      <c r="J4" s="7"/>
      <c r="K4" s="7"/>
    </row>
    <row r="5" spans="1:23" ht="16.5" x14ac:dyDescent="0.2">
      <c r="B5" s="446" t="s">
        <v>5</v>
      </c>
      <c r="C5" s="447"/>
      <c r="D5" s="6" t="s">
        <v>6</v>
      </c>
      <c r="F5" s="7"/>
      <c r="G5" s="7"/>
      <c r="H5" s="7"/>
      <c r="I5" s="7"/>
      <c r="J5" s="7"/>
      <c r="K5" s="7"/>
    </row>
    <row r="6" spans="1:23" ht="20.25" x14ac:dyDescent="0.2">
      <c r="B6" s="446" t="s">
        <v>7</v>
      </c>
      <c r="C6" s="447"/>
      <c r="D6" s="8">
        <v>43434</v>
      </c>
      <c r="F6" s="7"/>
      <c r="G6" s="7"/>
      <c r="H6" s="7"/>
      <c r="I6" s="7"/>
      <c r="J6" s="7"/>
      <c r="K6" s="7"/>
      <c r="M6" s="9"/>
      <c r="N6" s="441"/>
      <c r="O6" s="441"/>
      <c r="P6" s="441"/>
      <c r="Q6" s="441"/>
      <c r="R6" s="441"/>
      <c r="S6" s="441"/>
      <c r="T6" s="441"/>
      <c r="U6" s="441"/>
      <c r="V6" s="441"/>
      <c r="W6" s="441"/>
    </row>
    <row r="7" spans="1:23" ht="20.25" x14ac:dyDescent="0.2">
      <c r="B7" s="10"/>
      <c r="C7" s="10"/>
      <c r="D7" s="11"/>
      <c r="F7" s="7"/>
      <c r="G7" s="7"/>
      <c r="H7" s="7"/>
      <c r="I7" s="7"/>
      <c r="J7" s="7"/>
      <c r="K7" s="7"/>
      <c r="M7" s="9"/>
      <c r="N7" s="12"/>
      <c r="O7" s="12"/>
      <c r="P7" s="171"/>
      <c r="Q7" s="12"/>
      <c r="R7" s="12"/>
      <c r="S7" s="12"/>
      <c r="T7" s="12"/>
      <c r="U7" s="12"/>
      <c r="V7" s="12"/>
      <c r="W7" s="12"/>
    </row>
    <row r="8" spans="1:23" ht="20.25" x14ac:dyDescent="0.3">
      <c r="B8" s="442" t="s">
        <v>8</v>
      </c>
      <c r="C8" s="442"/>
      <c r="D8" s="442"/>
      <c r="E8" s="440" t="s">
        <v>9</v>
      </c>
      <c r="F8" s="440"/>
      <c r="G8" s="440"/>
      <c r="H8" s="443" t="s">
        <v>10</v>
      </c>
      <c r="I8" s="443"/>
      <c r="J8" s="443"/>
      <c r="K8" s="443"/>
      <c r="L8" s="443"/>
      <c r="M8" s="9"/>
      <c r="N8" s="12"/>
      <c r="O8" s="14"/>
      <c r="P8" s="172"/>
      <c r="Q8" s="14"/>
      <c r="R8" s="14"/>
      <c r="S8" s="12"/>
      <c r="T8" s="12"/>
      <c r="U8" s="12"/>
      <c r="V8" s="12"/>
      <c r="W8" s="12"/>
    </row>
    <row r="9" spans="1:23" ht="54.75" customHeight="1" x14ac:dyDescent="0.2">
      <c r="B9" s="433" t="s">
        <v>11</v>
      </c>
      <c r="C9" s="434"/>
      <c r="D9" s="435"/>
      <c r="E9" s="436" t="s">
        <v>12</v>
      </c>
      <c r="F9" s="437"/>
      <c r="G9" s="438"/>
      <c r="H9" s="439" t="s">
        <v>13</v>
      </c>
      <c r="I9" s="439"/>
      <c r="J9" s="439"/>
      <c r="K9" s="439"/>
      <c r="L9" s="439"/>
      <c r="M9" s="9"/>
      <c r="N9" s="12"/>
      <c r="O9" s="12"/>
      <c r="P9" s="172"/>
      <c r="Q9" s="14"/>
      <c r="R9" s="14"/>
      <c r="S9" s="12"/>
      <c r="T9" s="12"/>
      <c r="U9" s="12"/>
      <c r="V9" s="12"/>
      <c r="W9" s="12"/>
    </row>
    <row r="10" spans="1:23" ht="52.5" customHeight="1" x14ac:dyDescent="0.2">
      <c r="B10" s="433" t="s">
        <v>14</v>
      </c>
      <c r="C10" s="434"/>
      <c r="D10" s="435"/>
      <c r="E10" s="436" t="s">
        <v>15</v>
      </c>
      <c r="F10" s="437"/>
      <c r="G10" s="438"/>
      <c r="H10" s="439" t="s">
        <v>16</v>
      </c>
      <c r="I10" s="439"/>
      <c r="J10" s="439"/>
      <c r="K10" s="439"/>
      <c r="L10" s="439"/>
      <c r="M10" s="9"/>
      <c r="N10" s="12"/>
      <c r="O10" s="15"/>
      <c r="P10" s="173"/>
      <c r="Q10" s="15"/>
      <c r="R10" s="15"/>
      <c r="S10" s="12"/>
      <c r="T10" s="12"/>
      <c r="U10" s="12"/>
      <c r="V10" s="12"/>
      <c r="W10" s="12"/>
    </row>
    <row r="11" spans="1:23" ht="20.25" x14ac:dyDescent="0.2">
      <c r="F11" s="7"/>
      <c r="G11" s="7"/>
      <c r="H11" s="7"/>
      <c r="I11" s="7"/>
      <c r="J11" s="7"/>
      <c r="K11" s="7"/>
      <c r="M11" s="9"/>
      <c r="N11" s="440" t="s">
        <v>17</v>
      </c>
      <c r="O11" s="440"/>
      <c r="P11" s="440"/>
      <c r="Q11" s="440"/>
      <c r="R11" s="440"/>
      <c r="S11" s="418" t="s">
        <v>18</v>
      </c>
      <c r="T11" s="418"/>
      <c r="U11" s="418"/>
      <c r="V11" s="418"/>
      <c r="W11" s="418"/>
    </row>
    <row r="12" spans="1:23" ht="41.25" thickBot="1" x14ac:dyDescent="0.25">
      <c r="B12" s="16" t="s">
        <v>19</v>
      </c>
      <c r="C12" s="16" t="s">
        <v>20</v>
      </c>
      <c r="D12" s="16" t="s">
        <v>21</v>
      </c>
      <c r="E12" s="16" t="s">
        <v>22</v>
      </c>
      <c r="F12" s="419" t="s">
        <v>23</v>
      </c>
      <c r="G12" s="420"/>
      <c r="H12" s="419" t="s">
        <v>24</v>
      </c>
      <c r="I12" s="420"/>
      <c r="J12" s="13" t="s">
        <v>112</v>
      </c>
      <c r="K12" s="107" t="s">
        <v>113</v>
      </c>
      <c r="L12" s="17" t="s">
        <v>25</v>
      </c>
      <c r="M12" s="16" t="s">
        <v>26</v>
      </c>
      <c r="N12" s="18">
        <v>2019</v>
      </c>
      <c r="O12" s="16">
        <v>2020</v>
      </c>
      <c r="P12" s="191">
        <v>2021</v>
      </c>
      <c r="Q12" s="17">
        <v>2022</v>
      </c>
      <c r="R12" s="16" t="s">
        <v>27</v>
      </c>
      <c r="S12" s="19">
        <v>2019</v>
      </c>
      <c r="T12" s="20">
        <v>2020</v>
      </c>
      <c r="U12" s="20">
        <v>2021</v>
      </c>
      <c r="V12" s="21">
        <v>2022</v>
      </c>
      <c r="W12" s="20" t="s">
        <v>28</v>
      </c>
    </row>
    <row r="13" spans="1:23" ht="223.5" customHeight="1" x14ac:dyDescent="0.2">
      <c r="B13" s="370" t="s">
        <v>29</v>
      </c>
      <c r="C13" s="421">
        <v>1</v>
      </c>
      <c r="D13" s="423" t="s">
        <v>30</v>
      </c>
      <c r="E13" s="425" t="s">
        <v>31</v>
      </c>
      <c r="F13" s="427" t="s">
        <v>32</v>
      </c>
      <c r="G13" s="427" t="s">
        <v>33</v>
      </c>
      <c r="H13" s="22">
        <v>1</v>
      </c>
      <c r="I13" s="151" t="s">
        <v>34</v>
      </c>
      <c r="J13" s="152" t="s">
        <v>127</v>
      </c>
      <c r="K13" s="304" t="s">
        <v>615</v>
      </c>
      <c r="L13" s="292" t="s">
        <v>257</v>
      </c>
      <c r="M13" s="23">
        <v>0</v>
      </c>
      <c r="N13" s="24">
        <v>0.25</v>
      </c>
      <c r="O13" s="24">
        <v>0.5</v>
      </c>
      <c r="P13" s="174">
        <v>0.75</v>
      </c>
      <c r="Q13" s="24">
        <v>1</v>
      </c>
      <c r="R13" s="24">
        <v>1</v>
      </c>
      <c r="S13" s="429">
        <v>8530.9125390129411</v>
      </c>
      <c r="T13" s="429">
        <v>8786.8399151833291</v>
      </c>
      <c r="U13" s="429">
        <v>9050.4451126388303</v>
      </c>
      <c r="V13" s="429">
        <v>9321.9584660179935</v>
      </c>
      <c r="W13" s="431">
        <f>SUM(S13:V14)</f>
        <v>35690.15603285309</v>
      </c>
    </row>
    <row r="14" spans="1:23" ht="120.75" thickBot="1" x14ac:dyDescent="0.25">
      <c r="B14" s="372"/>
      <c r="C14" s="422"/>
      <c r="D14" s="424"/>
      <c r="E14" s="426"/>
      <c r="F14" s="428"/>
      <c r="G14" s="428"/>
      <c r="H14" s="25">
        <v>2</v>
      </c>
      <c r="I14" s="153" t="s">
        <v>35</v>
      </c>
      <c r="J14" s="152" t="s">
        <v>127</v>
      </c>
      <c r="K14" s="305" t="s">
        <v>619</v>
      </c>
      <c r="L14" s="297" t="s">
        <v>270</v>
      </c>
      <c r="M14" s="26">
        <v>0</v>
      </c>
      <c r="N14" s="27">
        <v>0.25</v>
      </c>
      <c r="O14" s="27">
        <v>0.5</v>
      </c>
      <c r="P14" s="175">
        <v>0.75</v>
      </c>
      <c r="Q14" s="27">
        <v>1</v>
      </c>
      <c r="R14" s="27">
        <v>1</v>
      </c>
      <c r="S14" s="430"/>
      <c r="T14" s="430"/>
      <c r="U14" s="430"/>
      <c r="V14" s="430"/>
      <c r="W14" s="432"/>
    </row>
    <row r="15" spans="1:23" ht="255" x14ac:dyDescent="0.2">
      <c r="B15" s="412" t="s">
        <v>29</v>
      </c>
      <c r="C15" s="373">
        <v>2</v>
      </c>
      <c r="D15" s="414" t="s">
        <v>36</v>
      </c>
      <c r="E15" s="416" t="s">
        <v>37</v>
      </c>
      <c r="F15" s="408" t="s">
        <v>38</v>
      </c>
      <c r="G15" s="406" t="s">
        <v>39</v>
      </c>
      <c r="H15" s="408">
        <v>1</v>
      </c>
      <c r="I15" s="154" t="s">
        <v>40</v>
      </c>
      <c r="J15" s="154" t="s">
        <v>136</v>
      </c>
      <c r="K15" s="306" t="s">
        <v>620</v>
      </c>
      <c r="L15" s="154" t="s">
        <v>138</v>
      </c>
      <c r="M15" s="28">
        <f>4491+8336+6032</f>
        <v>18859</v>
      </c>
      <c r="N15" s="29">
        <v>0.2</v>
      </c>
      <c r="O15" s="29">
        <v>0.5</v>
      </c>
      <c r="P15" s="176">
        <v>0.7</v>
      </c>
      <c r="Q15" s="29">
        <v>1</v>
      </c>
      <c r="R15" s="29">
        <v>1</v>
      </c>
      <c r="S15" s="410">
        <v>5662.0958203290193</v>
      </c>
      <c r="T15" s="410">
        <v>5831.9586949388904</v>
      </c>
      <c r="U15" s="410">
        <v>6006.9174557870574</v>
      </c>
      <c r="V15" s="410">
        <v>6187.1249794606683</v>
      </c>
      <c r="W15" s="391">
        <f>SUM(S15:V20)</f>
        <v>23688.096950515639</v>
      </c>
    </row>
    <row r="16" spans="1:23" ht="120" x14ac:dyDescent="0.2">
      <c r="B16" s="413"/>
      <c r="C16" s="374"/>
      <c r="D16" s="415"/>
      <c r="E16" s="417"/>
      <c r="F16" s="409"/>
      <c r="G16" s="407"/>
      <c r="H16" s="409"/>
      <c r="I16" s="154" t="s">
        <v>41</v>
      </c>
      <c r="J16" s="154" t="s">
        <v>136</v>
      </c>
      <c r="K16" s="306" t="s">
        <v>621</v>
      </c>
      <c r="L16" s="155" t="s">
        <v>140</v>
      </c>
      <c r="M16" s="30">
        <v>2</v>
      </c>
      <c r="N16" s="30">
        <v>2</v>
      </c>
      <c r="O16" s="30">
        <v>3</v>
      </c>
      <c r="P16" s="177">
        <v>3</v>
      </c>
      <c r="Q16" s="30">
        <v>3</v>
      </c>
      <c r="R16" s="30">
        <v>3</v>
      </c>
      <c r="S16" s="411"/>
      <c r="T16" s="411"/>
      <c r="U16" s="411"/>
      <c r="V16" s="411"/>
      <c r="W16" s="392"/>
    </row>
    <row r="17" spans="2:23" ht="45" x14ac:dyDescent="0.2">
      <c r="B17" s="393" t="s">
        <v>42</v>
      </c>
      <c r="C17" s="374"/>
      <c r="D17" s="415"/>
      <c r="E17" s="417"/>
      <c r="F17" s="409"/>
      <c r="G17" s="395" t="s">
        <v>43</v>
      </c>
      <c r="H17" s="120">
        <v>2</v>
      </c>
      <c r="I17" s="155" t="s">
        <v>44</v>
      </c>
      <c r="J17" s="155" t="s">
        <v>651</v>
      </c>
      <c r="K17" s="307" t="s">
        <v>652</v>
      </c>
      <c r="L17" s="155"/>
      <c r="M17" s="31">
        <v>0</v>
      </c>
      <c r="N17" s="32">
        <v>0.25</v>
      </c>
      <c r="O17" s="32">
        <v>0.5</v>
      </c>
      <c r="P17" s="33">
        <v>1</v>
      </c>
      <c r="Q17" s="32"/>
      <c r="R17" s="32">
        <v>1</v>
      </c>
      <c r="S17" s="411"/>
      <c r="T17" s="411"/>
      <c r="U17" s="411"/>
      <c r="V17" s="411"/>
      <c r="W17" s="392"/>
    </row>
    <row r="18" spans="2:23" ht="60" x14ac:dyDescent="0.2">
      <c r="B18" s="393"/>
      <c r="C18" s="374"/>
      <c r="D18" s="415"/>
      <c r="E18" s="417"/>
      <c r="F18" s="409"/>
      <c r="G18" s="396"/>
      <c r="H18" s="120">
        <v>3</v>
      </c>
      <c r="I18" s="155" t="s">
        <v>45</v>
      </c>
      <c r="J18" s="155" t="s">
        <v>136</v>
      </c>
      <c r="K18" s="307" t="s">
        <v>296</v>
      </c>
      <c r="L18" s="155" t="s">
        <v>142</v>
      </c>
      <c r="M18" s="31">
        <v>0</v>
      </c>
      <c r="N18" s="33">
        <v>0.25</v>
      </c>
      <c r="O18" s="32">
        <v>1</v>
      </c>
      <c r="P18" s="33"/>
      <c r="Q18" s="32"/>
      <c r="R18" s="32">
        <v>1</v>
      </c>
      <c r="S18" s="411"/>
      <c r="T18" s="411"/>
      <c r="U18" s="411"/>
      <c r="V18" s="411"/>
      <c r="W18" s="392"/>
    </row>
    <row r="19" spans="2:23" ht="45.95" customHeight="1" x14ac:dyDescent="0.2">
      <c r="B19" s="393"/>
      <c r="C19" s="374"/>
      <c r="D19" s="415"/>
      <c r="E19" s="417"/>
      <c r="F19" s="409"/>
      <c r="G19" s="396"/>
      <c r="H19" s="120">
        <v>4</v>
      </c>
      <c r="I19" s="155" t="s">
        <v>46</v>
      </c>
      <c r="J19" s="155"/>
      <c r="K19" s="307" t="s">
        <v>652</v>
      </c>
      <c r="L19" s="155"/>
      <c r="M19" s="31">
        <v>0</v>
      </c>
      <c r="N19" s="32">
        <v>0.5</v>
      </c>
      <c r="O19" s="32">
        <v>1</v>
      </c>
      <c r="P19" s="33"/>
      <c r="Q19" s="32"/>
      <c r="R19" s="32">
        <v>1</v>
      </c>
      <c r="S19" s="411"/>
      <c r="T19" s="411"/>
      <c r="U19" s="411"/>
      <c r="V19" s="411"/>
      <c r="W19" s="392"/>
    </row>
    <row r="20" spans="2:23" ht="161.1" customHeight="1" thickBot="1" x14ac:dyDescent="0.25">
      <c r="B20" s="394"/>
      <c r="C20" s="374"/>
      <c r="D20" s="415"/>
      <c r="E20" s="417"/>
      <c r="F20" s="409"/>
      <c r="G20" s="396"/>
      <c r="H20" s="120">
        <v>5</v>
      </c>
      <c r="I20" s="155" t="s">
        <v>47</v>
      </c>
      <c r="J20" s="155" t="s">
        <v>136</v>
      </c>
      <c r="K20" s="307" t="s">
        <v>622</v>
      </c>
      <c r="L20" s="155" t="s">
        <v>144</v>
      </c>
      <c r="M20" s="31">
        <v>0</v>
      </c>
      <c r="N20" s="32"/>
      <c r="O20" s="32">
        <v>0.5</v>
      </c>
      <c r="P20" s="33"/>
      <c r="Q20" s="32">
        <v>1</v>
      </c>
      <c r="R20" s="32">
        <v>1</v>
      </c>
      <c r="S20" s="411"/>
      <c r="T20" s="411"/>
      <c r="U20" s="411"/>
      <c r="V20" s="411"/>
      <c r="W20" s="392"/>
    </row>
    <row r="21" spans="2:23" ht="45" x14ac:dyDescent="0.2">
      <c r="B21" s="370" t="s">
        <v>42</v>
      </c>
      <c r="C21" s="373">
        <v>3</v>
      </c>
      <c r="D21" s="398" t="s">
        <v>48</v>
      </c>
      <c r="E21" s="401" t="s">
        <v>49</v>
      </c>
      <c r="F21" s="404" t="s">
        <v>50</v>
      </c>
      <c r="G21" s="405" t="s">
        <v>51</v>
      </c>
      <c r="H21" s="119">
        <v>1</v>
      </c>
      <c r="I21" s="156" t="s">
        <v>52</v>
      </c>
      <c r="J21" s="121" t="s">
        <v>127</v>
      </c>
      <c r="K21" s="308" t="s">
        <v>653</v>
      </c>
      <c r="L21" s="298" t="s">
        <v>151</v>
      </c>
      <c r="M21" s="34">
        <v>0</v>
      </c>
      <c r="N21" s="35">
        <v>0.22220000000000001</v>
      </c>
      <c r="O21" s="35">
        <v>0.55000000000000004</v>
      </c>
      <c r="P21" s="35">
        <v>0.77</v>
      </c>
      <c r="Q21" s="35">
        <v>1</v>
      </c>
      <c r="R21" s="36">
        <v>1</v>
      </c>
      <c r="S21" s="384">
        <v>11048.893033881701</v>
      </c>
      <c r="T21" s="384">
        <v>14004.40982489815</v>
      </c>
      <c r="U21" s="384">
        <v>11834.542119645095</v>
      </c>
      <c r="V21" s="384" t="e">
        <v>#REF!</v>
      </c>
      <c r="W21" s="384" t="e">
        <v>#REF!</v>
      </c>
    </row>
    <row r="22" spans="2:23" ht="105" x14ac:dyDescent="0.2">
      <c r="B22" s="371"/>
      <c r="C22" s="374"/>
      <c r="D22" s="399"/>
      <c r="E22" s="402"/>
      <c r="F22" s="387"/>
      <c r="G22" s="389"/>
      <c r="H22" s="114">
        <v>2</v>
      </c>
      <c r="I22" s="114" t="s">
        <v>53</v>
      </c>
      <c r="J22" s="122" t="s">
        <v>127</v>
      </c>
      <c r="K22" s="309" t="s">
        <v>623</v>
      </c>
      <c r="L22" s="299" t="s">
        <v>322</v>
      </c>
      <c r="M22" s="37">
        <v>0.1</v>
      </c>
      <c r="N22" s="38">
        <v>0.33329999999999999</v>
      </c>
      <c r="O22" s="38">
        <v>0.66</v>
      </c>
      <c r="P22" s="43">
        <v>1</v>
      </c>
      <c r="Q22" s="38"/>
      <c r="R22" s="38">
        <v>1</v>
      </c>
      <c r="S22" s="385"/>
      <c r="T22" s="385"/>
      <c r="U22" s="385"/>
      <c r="V22" s="385"/>
      <c r="W22" s="385"/>
    </row>
    <row r="23" spans="2:23" ht="153.75" customHeight="1" x14ac:dyDescent="0.2">
      <c r="B23" s="371"/>
      <c r="C23" s="374"/>
      <c r="D23" s="399"/>
      <c r="E23" s="402"/>
      <c r="F23" s="387"/>
      <c r="G23" s="389"/>
      <c r="H23" s="114">
        <v>3</v>
      </c>
      <c r="I23" s="157" t="s">
        <v>15</v>
      </c>
      <c r="J23" s="122" t="s">
        <v>127</v>
      </c>
      <c r="K23" s="309" t="s">
        <v>624</v>
      </c>
      <c r="L23" s="299" t="s">
        <v>332</v>
      </c>
      <c r="M23" s="39">
        <v>0</v>
      </c>
      <c r="N23" s="40">
        <v>3</v>
      </c>
      <c r="O23" s="40">
        <v>6</v>
      </c>
      <c r="P23" s="178">
        <v>9</v>
      </c>
      <c r="Q23" s="40">
        <v>11</v>
      </c>
      <c r="R23" s="41">
        <v>11</v>
      </c>
      <c r="S23" s="385"/>
      <c r="T23" s="385"/>
      <c r="U23" s="385"/>
      <c r="V23" s="385"/>
      <c r="W23" s="385"/>
    </row>
    <row r="24" spans="2:23" ht="59.25" customHeight="1" x14ac:dyDescent="0.2">
      <c r="B24" s="371"/>
      <c r="C24" s="374"/>
      <c r="D24" s="399"/>
      <c r="E24" s="402"/>
      <c r="F24" s="387"/>
      <c r="G24" s="389"/>
      <c r="H24" s="114">
        <v>4</v>
      </c>
      <c r="I24" s="157" t="s">
        <v>54</v>
      </c>
      <c r="J24" s="122" t="s">
        <v>127</v>
      </c>
      <c r="K24" s="310" t="s">
        <v>625</v>
      </c>
      <c r="L24" s="299" t="s">
        <v>155</v>
      </c>
      <c r="M24" s="42">
        <v>1.7999999999999999E-2</v>
      </c>
      <c r="N24" s="42">
        <v>0.26500000000000001</v>
      </c>
      <c r="O24" s="43">
        <v>0.503</v>
      </c>
      <c r="P24" s="43">
        <v>0.748</v>
      </c>
      <c r="Q24" s="43">
        <v>1</v>
      </c>
      <c r="R24" s="43">
        <v>1</v>
      </c>
      <c r="S24" s="385"/>
      <c r="T24" s="385"/>
      <c r="U24" s="385"/>
      <c r="V24" s="385"/>
      <c r="W24" s="385"/>
    </row>
    <row r="25" spans="2:23" ht="120" x14ac:dyDescent="0.2">
      <c r="B25" s="371" t="s">
        <v>55</v>
      </c>
      <c r="C25" s="374"/>
      <c r="D25" s="399"/>
      <c r="E25" s="402"/>
      <c r="F25" s="387" t="s">
        <v>56</v>
      </c>
      <c r="G25" s="389" t="s">
        <v>57</v>
      </c>
      <c r="H25" s="114">
        <v>1</v>
      </c>
      <c r="I25" s="157" t="s">
        <v>58</v>
      </c>
      <c r="J25" s="122" t="s">
        <v>127</v>
      </c>
      <c r="K25" s="310" t="s">
        <v>626</v>
      </c>
      <c r="L25" s="158" t="s">
        <v>59</v>
      </c>
      <c r="M25" s="37">
        <v>0</v>
      </c>
      <c r="N25" s="38">
        <v>0.13</v>
      </c>
      <c r="O25" s="38">
        <v>0.42</v>
      </c>
      <c r="P25" s="43">
        <v>0.71</v>
      </c>
      <c r="Q25" s="38">
        <v>1</v>
      </c>
      <c r="R25" s="38">
        <v>1</v>
      </c>
      <c r="S25" s="385"/>
      <c r="T25" s="385"/>
      <c r="U25" s="385"/>
      <c r="V25" s="385"/>
      <c r="W25" s="385"/>
    </row>
    <row r="26" spans="2:23" ht="168" customHeight="1" x14ac:dyDescent="0.2">
      <c r="B26" s="371"/>
      <c r="C26" s="374"/>
      <c r="D26" s="399"/>
      <c r="E26" s="402"/>
      <c r="F26" s="387"/>
      <c r="G26" s="389"/>
      <c r="H26" s="114">
        <v>2</v>
      </c>
      <c r="I26" s="157" t="s">
        <v>60</v>
      </c>
      <c r="J26" s="122" t="s">
        <v>127</v>
      </c>
      <c r="K26" s="310" t="s">
        <v>654</v>
      </c>
      <c r="L26" s="158" t="s">
        <v>162</v>
      </c>
      <c r="M26" s="41">
        <v>0</v>
      </c>
      <c r="N26" s="41">
        <v>0</v>
      </c>
      <c r="O26" s="41">
        <v>2</v>
      </c>
      <c r="P26" s="179">
        <v>3</v>
      </c>
      <c r="Q26" s="41">
        <v>5</v>
      </c>
      <c r="R26" s="41">
        <v>5</v>
      </c>
      <c r="S26" s="385"/>
      <c r="T26" s="385"/>
      <c r="U26" s="385"/>
      <c r="V26" s="385"/>
      <c r="W26" s="385"/>
    </row>
    <row r="27" spans="2:23" ht="126.75" customHeight="1" x14ac:dyDescent="0.2">
      <c r="B27" s="371"/>
      <c r="C27" s="374"/>
      <c r="D27" s="399"/>
      <c r="E27" s="402"/>
      <c r="F27" s="387"/>
      <c r="G27" s="389"/>
      <c r="H27" s="114">
        <v>3</v>
      </c>
      <c r="I27" s="157" t="s">
        <v>61</v>
      </c>
      <c r="J27" s="122" t="s">
        <v>127</v>
      </c>
      <c r="K27" s="310" t="s">
        <v>627</v>
      </c>
      <c r="L27" s="158" t="s">
        <v>361</v>
      </c>
      <c r="M27" s="37">
        <v>0</v>
      </c>
      <c r="N27" s="38">
        <v>0.1</v>
      </c>
      <c r="O27" s="38">
        <v>0.4</v>
      </c>
      <c r="P27" s="43">
        <v>0.7</v>
      </c>
      <c r="Q27" s="38">
        <v>1</v>
      </c>
      <c r="R27" s="38">
        <v>1</v>
      </c>
      <c r="S27" s="385"/>
      <c r="T27" s="385"/>
      <c r="U27" s="385"/>
      <c r="V27" s="385"/>
      <c r="W27" s="385"/>
    </row>
    <row r="28" spans="2:23" ht="120.75" thickBot="1" x14ac:dyDescent="0.25">
      <c r="B28" s="372"/>
      <c r="C28" s="397"/>
      <c r="D28" s="400"/>
      <c r="E28" s="403"/>
      <c r="F28" s="388"/>
      <c r="G28" s="390"/>
      <c r="H28" s="115">
        <v>4</v>
      </c>
      <c r="I28" s="159" t="s">
        <v>62</v>
      </c>
      <c r="J28" s="321" t="s">
        <v>127</v>
      </c>
      <c r="K28" s="311" t="s">
        <v>628</v>
      </c>
      <c r="L28" s="300" t="s">
        <v>168</v>
      </c>
      <c r="M28" s="44">
        <v>0</v>
      </c>
      <c r="N28" s="45">
        <v>0.5</v>
      </c>
      <c r="O28" s="45">
        <v>0.75</v>
      </c>
      <c r="P28" s="180">
        <v>1</v>
      </c>
      <c r="Q28" s="45">
        <v>1</v>
      </c>
      <c r="R28" s="45">
        <v>1</v>
      </c>
      <c r="S28" s="386"/>
      <c r="T28" s="386"/>
      <c r="U28" s="386"/>
      <c r="V28" s="386"/>
      <c r="W28" s="386"/>
    </row>
    <row r="29" spans="2:23" ht="60" x14ac:dyDescent="0.2">
      <c r="B29" s="370" t="s">
        <v>42</v>
      </c>
      <c r="C29" s="373">
        <v>4</v>
      </c>
      <c r="D29" s="376" t="s">
        <v>63</v>
      </c>
      <c r="E29" s="379" t="s">
        <v>64</v>
      </c>
      <c r="F29" s="382" t="s">
        <v>65</v>
      </c>
      <c r="G29" s="383" t="s">
        <v>66</v>
      </c>
      <c r="H29" s="118">
        <v>1</v>
      </c>
      <c r="I29" s="123" t="s">
        <v>67</v>
      </c>
      <c r="J29" s="156" t="s">
        <v>631</v>
      </c>
      <c r="K29" s="312" t="s">
        <v>629</v>
      </c>
      <c r="L29" s="301" t="s">
        <v>153</v>
      </c>
      <c r="M29" s="46">
        <v>0</v>
      </c>
      <c r="N29" s="47">
        <v>0.25</v>
      </c>
      <c r="O29" s="47">
        <v>0.5</v>
      </c>
      <c r="P29" s="181">
        <v>0.75</v>
      </c>
      <c r="Q29" s="47">
        <v>1</v>
      </c>
      <c r="R29" s="47">
        <v>1</v>
      </c>
      <c r="S29" s="360">
        <v>5760.8986067763399</v>
      </c>
      <c r="T29" s="360">
        <v>16417.32556497963</v>
      </c>
      <c r="U29" s="360">
        <v>23472.895331929019</v>
      </c>
      <c r="V29" s="360">
        <v>30531.67219188689</v>
      </c>
      <c r="W29" s="363">
        <f>SUM(S29:V34)</f>
        <v>76182.791695571883</v>
      </c>
    </row>
    <row r="30" spans="2:23" ht="45" x14ac:dyDescent="0.2">
      <c r="B30" s="371"/>
      <c r="C30" s="374"/>
      <c r="D30" s="377"/>
      <c r="E30" s="380"/>
      <c r="F30" s="366"/>
      <c r="G30" s="368"/>
      <c r="H30" s="116">
        <v>2</v>
      </c>
      <c r="I30" s="124" t="s">
        <v>68</v>
      </c>
      <c r="J30" s="122" t="s">
        <v>651</v>
      </c>
      <c r="K30" s="313" t="s">
        <v>652</v>
      </c>
      <c r="L30" s="160"/>
      <c r="M30" s="48">
        <v>0</v>
      </c>
      <c r="N30" s="49">
        <v>0.2</v>
      </c>
      <c r="O30" s="49">
        <v>0.4</v>
      </c>
      <c r="P30" s="49">
        <v>0.6</v>
      </c>
      <c r="Q30" s="50">
        <v>1</v>
      </c>
      <c r="R30" s="50">
        <v>1</v>
      </c>
      <c r="S30" s="361"/>
      <c r="T30" s="361"/>
      <c r="U30" s="361"/>
      <c r="V30" s="361"/>
      <c r="W30" s="364"/>
    </row>
    <row r="31" spans="2:23" ht="90" x14ac:dyDescent="0.2">
      <c r="B31" s="371"/>
      <c r="C31" s="374"/>
      <c r="D31" s="377"/>
      <c r="E31" s="380"/>
      <c r="F31" s="366"/>
      <c r="G31" s="368"/>
      <c r="H31" s="116">
        <v>3</v>
      </c>
      <c r="I31" s="124" t="s">
        <v>69</v>
      </c>
      <c r="J31" s="122" t="s">
        <v>171</v>
      </c>
      <c r="K31" s="313" t="s">
        <v>630</v>
      </c>
      <c r="L31" s="160" t="s">
        <v>391</v>
      </c>
      <c r="M31" s="51">
        <v>0</v>
      </c>
      <c r="N31" s="50">
        <v>0.2</v>
      </c>
      <c r="O31" s="50">
        <v>0.6</v>
      </c>
      <c r="P31" s="49">
        <v>0.8</v>
      </c>
      <c r="Q31" s="50">
        <v>1</v>
      </c>
      <c r="R31" s="50">
        <v>1</v>
      </c>
      <c r="S31" s="361"/>
      <c r="T31" s="361"/>
      <c r="U31" s="361"/>
      <c r="V31" s="361"/>
      <c r="W31" s="364"/>
    </row>
    <row r="32" spans="2:23" ht="105" x14ac:dyDescent="0.2">
      <c r="B32" s="371"/>
      <c r="C32" s="374"/>
      <c r="D32" s="377"/>
      <c r="E32" s="380"/>
      <c r="F32" s="366"/>
      <c r="G32" s="368"/>
      <c r="H32" s="116">
        <v>4</v>
      </c>
      <c r="I32" s="124" t="s">
        <v>70</v>
      </c>
      <c r="J32" s="122" t="s">
        <v>127</v>
      </c>
      <c r="K32" s="313" t="s">
        <v>632</v>
      </c>
      <c r="L32" s="160" t="s">
        <v>175</v>
      </c>
      <c r="M32" s="51">
        <v>0</v>
      </c>
      <c r="N32" s="50"/>
      <c r="O32" s="50">
        <v>0.5</v>
      </c>
      <c r="P32" s="49"/>
      <c r="Q32" s="50">
        <v>1</v>
      </c>
      <c r="R32" s="50">
        <v>1</v>
      </c>
      <c r="S32" s="361"/>
      <c r="T32" s="361"/>
      <c r="U32" s="361"/>
      <c r="V32" s="361"/>
      <c r="W32" s="364"/>
    </row>
    <row r="33" spans="2:23" ht="135" x14ac:dyDescent="0.2">
      <c r="B33" s="371"/>
      <c r="C33" s="374"/>
      <c r="D33" s="377"/>
      <c r="E33" s="380"/>
      <c r="F33" s="366" t="s">
        <v>71</v>
      </c>
      <c r="G33" s="368" t="s">
        <v>72</v>
      </c>
      <c r="H33" s="116">
        <v>5</v>
      </c>
      <c r="I33" s="124" t="s">
        <v>73</v>
      </c>
      <c r="J33" s="122" t="s">
        <v>127</v>
      </c>
      <c r="K33" s="313" t="s">
        <v>633</v>
      </c>
      <c r="L33" s="160" t="s">
        <v>178</v>
      </c>
      <c r="M33" s="52">
        <v>0</v>
      </c>
      <c r="N33" s="53">
        <v>1</v>
      </c>
      <c r="O33" s="53">
        <v>2</v>
      </c>
      <c r="P33" s="182">
        <v>3</v>
      </c>
      <c r="Q33" s="53">
        <v>4</v>
      </c>
      <c r="R33" s="53">
        <v>4</v>
      </c>
      <c r="S33" s="361"/>
      <c r="T33" s="361"/>
      <c r="U33" s="361"/>
      <c r="V33" s="361"/>
      <c r="W33" s="364"/>
    </row>
    <row r="34" spans="2:23" ht="135.75" thickBot="1" x14ac:dyDescent="0.25">
      <c r="B34" s="372"/>
      <c r="C34" s="375"/>
      <c r="D34" s="378"/>
      <c r="E34" s="381"/>
      <c r="F34" s="367"/>
      <c r="G34" s="369"/>
      <c r="H34" s="117">
        <v>6</v>
      </c>
      <c r="I34" s="125" t="s">
        <v>181</v>
      </c>
      <c r="J34" s="122" t="s">
        <v>127</v>
      </c>
      <c r="K34" s="314" t="s">
        <v>634</v>
      </c>
      <c r="L34" s="161" t="s">
        <v>183</v>
      </c>
      <c r="M34" s="54">
        <v>0</v>
      </c>
      <c r="N34" s="54">
        <v>0.25</v>
      </c>
      <c r="O34" s="54">
        <v>0.5</v>
      </c>
      <c r="P34" s="183">
        <v>0.75</v>
      </c>
      <c r="Q34" s="54">
        <v>1</v>
      </c>
      <c r="R34" s="54">
        <v>1</v>
      </c>
      <c r="S34" s="362"/>
      <c r="T34" s="362"/>
      <c r="U34" s="362"/>
      <c r="V34" s="362"/>
      <c r="W34" s="365"/>
    </row>
    <row r="35" spans="2:23" ht="135" x14ac:dyDescent="0.2">
      <c r="B35" s="337" t="s">
        <v>42</v>
      </c>
      <c r="C35" s="340">
        <v>5</v>
      </c>
      <c r="D35" s="344" t="s">
        <v>74</v>
      </c>
      <c r="E35" s="348" t="s">
        <v>75</v>
      </c>
      <c r="F35" s="352" t="s">
        <v>76</v>
      </c>
      <c r="G35" s="355" t="s">
        <v>77</v>
      </c>
      <c r="H35" s="162">
        <v>1</v>
      </c>
      <c r="I35" s="111" t="s">
        <v>78</v>
      </c>
      <c r="J35" s="167" t="s">
        <v>189</v>
      </c>
      <c r="K35" s="315" t="s">
        <v>635</v>
      </c>
      <c r="L35" s="163" t="s">
        <v>192</v>
      </c>
      <c r="M35" s="55">
        <v>0</v>
      </c>
      <c r="N35" s="55">
        <v>0.1</v>
      </c>
      <c r="O35" s="55">
        <v>0.4</v>
      </c>
      <c r="P35" s="184">
        <v>0.5</v>
      </c>
      <c r="Q35" s="55">
        <v>1</v>
      </c>
      <c r="R35" s="56">
        <v>1</v>
      </c>
      <c r="S35" s="326" t="e">
        <v>#REF!</v>
      </c>
      <c r="T35" s="326">
        <v>4232.2360000000008</v>
      </c>
      <c r="U35" s="326" t="e">
        <v>#REF!</v>
      </c>
      <c r="V35" s="326" t="e">
        <v>#REF!</v>
      </c>
      <c r="W35" s="329" t="e">
        <f>SUM(S35:V50)</f>
        <v>#REF!</v>
      </c>
    </row>
    <row r="36" spans="2:23" ht="60" x14ac:dyDescent="0.2">
      <c r="B36" s="338"/>
      <c r="C36" s="341"/>
      <c r="D36" s="345"/>
      <c r="E36" s="349"/>
      <c r="F36" s="353"/>
      <c r="G36" s="335"/>
      <c r="H36" s="112"/>
      <c r="I36" s="108" t="s">
        <v>79</v>
      </c>
      <c r="J36" s="168" t="s">
        <v>189</v>
      </c>
      <c r="K36" s="316" t="s">
        <v>636</v>
      </c>
      <c r="L36" s="164" t="s">
        <v>192</v>
      </c>
      <c r="M36" s="57">
        <v>0</v>
      </c>
      <c r="N36" s="57">
        <v>0.1</v>
      </c>
      <c r="O36" s="57">
        <v>0.4</v>
      </c>
      <c r="P36" s="185">
        <v>0.5</v>
      </c>
      <c r="Q36" s="57">
        <v>1</v>
      </c>
      <c r="R36" s="58">
        <v>1</v>
      </c>
      <c r="S36" s="327"/>
      <c r="T36" s="327"/>
      <c r="U36" s="327"/>
      <c r="V36" s="327"/>
      <c r="W36" s="330"/>
    </row>
    <row r="37" spans="2:23" ht="120" x14ac:dyDescent="0.2">
      <c r="B37" s="339"/>
      <c r="C37" s="342"/>
      <c r="D37" s="346"/>
      <c r="E37" s="350"/>
      <c r="F37" s="354"/>
      <c r="G37" s="332" t="s">
        <v>80</v>
      </c>
      <c r="H37" s="109">
        <v>2</v>
      </c>
      <c r="I37" s="108" t="s">
        <v>81</v>
      </c>
      <c r="J37" s="168" t="s">
        <v>189</v>
      </c>
      <c r="K37" s="316" t="s">
        <v>637</v>
      </c>
      <c r="L37" s="164" t="s">
        <v>192</v>
      </c>
      <c r="M37" s="57">
        <v>0</v>
      </c>
      <c r="N37" s="57">
        <v>0.25</v>
      </c>
      <c r="O37" s="57">
        <v>0.25</v>
      </c>
      <c r="P37" s="185">
        <v>0.5</v>
      </c>
      <c r="Q37" s="57">
        <v>1</v>
      </c>
      <c r="R37" s="58">
        <v>1</v>
      </c>
      <c r="S37" s="327"/>
      <c r="T37" s="327"/>
      <c r="U37" s="327"/>
      <c r="V37" s="327"/>
      <c r="W37" s="330"/>
    </row>
    <row r="38" spans="2:23" ht="90" x14ac:dyDescent="0.2">
      <c r="B38" s="339"/>
      <c r="C38" s="342"/>
      <c r="D38" s="346"/>
      <c r="E38" s="350"/>
      <c r="F38" s="354"/>
      <c r="G38" s="333"/>
      <c r="H38" s="59">
        <v>4</v>
      </c>
      <c r="I38" s="164" t="s">
        <v>82</v>
      </c>
      <c r="J38" s="168" t="s">
        <v>189</v>
      </c>
      <c r="K38" s="317" t="s">
        <v>638</v>
      </c>
      <c r="L38" s="164" t="s">
        <v>192</v>
      </c>
      <c r="M38" s="57">
        <v>0</v>
      </c>
      <c r="N38" s="57">
        <v>0.1</v>
      </c>
      <c r="O38" s="57">
        <v>0.4</v>
      </c>
      <c r="P38" s="185">
        <v>0.5</v>
      </c>
      <c r="Q38" s="57">
        <v>1</v>
      </c>
      <c r="R38" s="58">
        <v>1</v>
      </c>
      <c r="S38" s="327"/>
      <c r="T38" s="327"/>
      <c r="U38" s="327"/>
      <c r="V38" s="327"/>
      <c r="W38" s="330"/>
    </row>
    <row r="39" spans="2:23" ht="395.25" customHeight="1" x14ac:dyDescent="0.2">
      <c r="B39" s="339"/>
      <c r="C39" s="342"/>
      <c r="D39" s="346"/>
      <c r="E39" s="350"/>
      <c r="F39" s="356"/>
      <c r="G39" s="334" t="s">
        <v>83</v>
      </c>
      <c r="H39" s="110">
        <v>1</v>
      </c>
      <c r="I39" s="165" t="s">
        <v>84</v>
      </c>
      <c r="J39" s="165" t="s">
        <v>201</v>
      </c>
      <c r="K39" s="322" t="s">
        <v>639</v>
      </c>
      <c r="L39" s="325" t="s">
        <v>659</v>
      </c>
      <c r="M39" s="60">
        <v>0.77929999999999999</v>
      </c>
      <c r="N39" s="61">
        <f>+M39+2%</f>
        <v>0.79930000000000001</v>
      </c>
      <c r="O39" s="61">
        <f>+N39+2%</f>
        <v>0.81930000000000003</v>
      </c>
      <c r="P39" s="186">
        <f>+O39+2%</f>
        <v>0.83930000000000005</v>
      </c>
      <c r="Q39" s="61">
        <v>0.85</v>
      </c>
      <c r="R39" s="61">
        <f t="shared" ref="R39:R45" si="0">+Q39</f>
        <v>0.85</v>
      </c>
      <c r="S39" s="327"/>
      <c r="T39" s="327"/>
      <c r="U39" s="327"/>
      <c r="V39" s="327"/>
      <c r="W39" s="330"/>
    </row>
    <row r="40" spans="2:23" ht="120" x14ac:dyDescent="0.2">
      <c r="B40" s="339"/>
      <c r="C40" s="342"/>
      <c r="D40" s="346"/>
      <c r="E40" s="350"/>
      <c r="F40" s="357"/>
      <c r="G40" s="334"/>
      <c r="H40" s="110">
        <v>2</v>
      </c>
      <c r="I40" s="166" t="s">
        <v>85</v>
      </c>
      <c r="J40" s="166" t="s">
        <v>208</v>
      </c>
      <c r="K40" s="318" t="s">
        <v>640</v>
      </c>
      <c r="L40" s="323" t="s">
        <v>659</v>
      </c>
      <c r="M40" s="62">
        <v>0.7823</v>
      </c>
      <c r="N40" s="63">
        <f t="shared" ref="N40:Q45" si="1">+M40+2%</f>
        <v>0.80230000000000001</v>
      </c>
      <c r="O40" s="63">
        <f t="shared" si="1"/>
        <v>0.82230000000000003</v>
      </c>
      <c r="P40" s="58">
        <f t="shared" si="1"/>
        <v>0.84230000000000005</v>
      </c>
      <c r="Q40" s="63">
        <v>0.85</v>
      </c>
      <c r="R40" s="63">
        <f t="shared" si="0"/>
        <v>0.85</v>
      </c>
      <c r="S40" s="327"/>
      <c r="T40" s="327"/>
      <c r="U40" s="327"/>
      <c r="V40" s="327"/>
      <c r="W40" s="330"/>
    </row>
    <row r="41" spans="2:23" ht="180" x14ac:dyDescent="0.2">
      <c r="B41" s="339"/>
      <c r="C41" s="342"/>
      <c r="D41" s="346"/>
      <c r="E41" s="350"/>
      <c r="F41" s="357"/>
      <c r="G41" s="334"/>
      <c r="H41" s="110">
        <v>3</v>
      </c>
      <c r="I41" s="166" t="s">
        <v>86</v>
      </c>
      <c r="J41" s="166" t="s">
        <v>208</v>
      </c>
      <c r="K41" s="318" t="s">
        <v>641</v>
      </c>
      <c r="L41" s="323" t="s">
        <v>659</v>
      </c>
      <c r="M41" s="62">
        <v>0.77110000000000001</v>
      </c>
      <c r="N41" s="63">
        <f t="shared" si="1"/>
        <v>0.79110000000000003</v>
      </c>
      <c r="O41" s="63">
        <f t="shared" si="1"/>
        <v>0.81110000000000004</v>
      </c>
      <c r="P41" s="58">
        <f t="shared" si="1"/>
        <v>0.83110000000000006</v>
      </c>
      <c r="Q41" s="63">
        <f t="shared" si="1"/>
        <v>0.85110000000000008</v>
      </c>
      <c r="R41" s="63">
        <f t="shared" si="0"/>
        <v>0.85110000000000008</v>
      </c>
      <c r="S41" s="327"/>
      <c r="T41" s="327"/>
      <c r="U41" s="327"/>
      <c r="V41" s="327"/>
      <c r="W41" s="330"/>
    </row>
    <row r="42" spans="2:23" ht="370.5" customHeight="1" x14ac:dyDescent="0.2">
      <c r="B42" s="339"/>
      <c r="C42" s="342"/>
      <c r="D42" s="346"/>
      <c r="E42" s="350"/>
      <c r="F42" s="357"/>
      <c r="G42" s="334"/>
      <c r="H42" s="110">
        <v>4</v>
      </c>
      <c r="I42" s="166" t="s">
        <v>87</v>
      </c>
      <c r="J42" s="166" t="s">
        <v>642</v>
      </c>
      <c r="K42" s="318" t="s">
        <v>655</v>
      </c>
      <c r="L42" s="323" t="s">
        <v>659</v>
      </c>
      <c r="M42" s="62">
        <v>0.78059999999999996</v>
      </c>
      <c r="N42" s="63">
        <f t="shared" si="1"/>
        <v>0.80059999999999998</v>
      </c>
      <c r="O42" s="63">
        <f t="shared" si="1"/>
        <v>0.8206</v>
      </c>
      <c r="P42" s="58">
        <f t="shared" si="1"/>
        <v>0.84060000000000001</v>
      </c>
      <c r="Q42" s="63">
        <v>0.85</v>
      </c>
      <c r="R42" s="63">
        <f t="shared" si="0"/>
        <v>0.85</v>
      </c>
      <c r="S42" s="327"/>
      <c r="T42" s="327"/>
      <c r="U42" s="327"/>
      <c r="V42" s="327"/>
      <c r="W42" s="330"/>
    </row>
    <row r="43" spans="2:23" ht="255" x14ac:dyDescent="0.2">
      <c r="B43" s="339"/>
      <c r="C43" s="342"/>
      <c r="D43" s="346"/>
      <c r="E43" s="350"/>
      <c r="F43" s="357"/>
      <c r="G43" s="334"/>
      <c r="H43" s="110">
        <v>5</v>
      </c>
      <c r="I43" s="166" t="s">
        <v>88</v>
      </c>
      <c r="J43" s="166" t="s">
        <v>644</v>
      </c>
      <c r="K43" s="318" t="s">
        <v>643</v>
      </c>
      <c r="L43" s="323" t="s">
        <v>659</v>
      </c>
      <c r="M43" s="62">
        <v>0.79769999999999996</v>
      </c>
      <c r="N43" s="63">
        <v>0.81</v>
      </c>
      <c r="O43" s="63">
        <v>0.82</v>
      </c>
      <c r="P43" s="58">
        <v>0.83</v>
      </c>
      <c r="Q43" s="63">
        <f t="shared" si="1"/>
        <v>0.85</v>
      </c>
      <c r="R43" s="63">
        <f t="shared" si="0"/>
        <v>0.85</v>
      </c>
      <c r="S43" s="327"/>
      <c r="T43" s="327"/>
      <c r="U43" s="327"/>
      <c r="V43" s="327"/>
      <c r="W43" s="330"/>
    </row>
    <row r="44" spans="2:23" ht="135" x14ac:dyDescent="0.2">
      <c r="B44" s="339"/>
      <c r="C44" s="342"/>
      <c r="D44" s="346"/>
      <c r="E44" s="350"/>
      <c r="F44" s="357"/>
      <c r="G44" s="334"/>
      <c r="H44" s="110">
        <v>6</v>
      </c>
      <c r="I44" s="166" t="s">
        <v>89</v>
      </c>
      <c r="J44" s="166" t="s">
        <v>201</v>
      </c>
      <c r="K44" s="318" t="s">
        <v>656</v>
      </c>
      <c r="L44" s="323" t="s">
        <v>659</v>
      </c>
      <c r="M44" s="62">
        <v>0.79720000000000002</v>
      </c>
      <c r="N44" s="63">
        <v>0.81</v>
      </c>
      <c r="O44" s="63">
        <v>0.82</v>
      </c>
      <c r="P44" s="58">
        <v>0.83</v>
      </c>
      <c r="Q44" s="63">
        <f t="shared" si="1"/>
        <v>0.85</v>
      </c>
      <c r="R44" s="63">
        <f t="shared" si="0"/>
        <v>0.85</v>
      </c>
      <c r="S44" s="327"/>
      <c r="T44" s="327"/>
      <c r="U44" s="327"/>
      <c r="V44" s="327"/>
      <c r="W44" s="330"/>
    </row>
    <row r="45" spans="2:23" ht="90" x14ac:dyDescent="0.2">
      <c r="B45" s="339"/>
      <c r="C45" s="342"/>
      <c r="D45" s="346"/>
      <c r="E45" s="350"/>
      <c r="F45" s="357"/>
      <c r="G45" s="334"/>
      <c r="H45" s="110">
        <v>7</v>
      </c>
      <c r="I45" s="166" t="s">
        <v>90</v>
      </c>
      <c r="J45" s="166" t="s">
        <v>645</v>
      </c>
      <c r="K45" s="318" t="s">
        <v>646</v>
      </c>
      <c r="L45" s="323" t="s">
        <v>659</v>
      </c>
      <c r="M45" s="62">
        <v>0.75880000000000003</v>
      </c>
      <c r="N45" s="63">
        <f t="shared" si="1"/>
        <v>0.77880000000000005</v>
      </c>
      <c r="O45" s="63">
        <f t="shared" si="1"/>
        <v>0.79880000000000007</v>
      </c>
      <c r="P45" s="58">
        <v>0.83</v>
      </c>
      <c r="Q45" s="63">
        <f t="shared" si="1"/>
        <v>0.85</v>
      </c>
      <c r="R45" s="63">
        <f t="shared" si="0"/>
        <v>0.85</v>
      </c>
      <c r="S45" s="327"/>
      <c r="T45" s="327"/>
      <c r="U45" s="327"/>
      <c r="V45" s="327"/>
      <c r="W45" s="330"/>
    </row>
    <row r="46" spans="2:23" ht="409.5" x14ac:dyDescent="0.2">
      <c r="B46" s="339"/>
      <c r="C46" s="342"/>
      <c r="D46" s="346"/>
      <c r="E46" s="350"/>
      <c r="F46" s="353"/>
      <c r="G46" s="334"/>
      <c r="H46" s="110">
        <v>9</v>
      </c>
      <c r="I46" s="166" t="s">
        <v>91</v>
      </c>
      <c r="J46" s="166" t="s">
        <v>220</v>
      </c>
      <c r="K46" s="318" t="s">
        <v>649</v>
      </c>
      <c r="L46" s="166" t="s">
        <v>650</v>
      </c>
      <c r="M46" s="62">
        <v>0</v>
      </c>
      <c r="N46" s="63">
        <v>0.8</v>
      </c>
      <c r="O46" s="63">
        <v>0.85</v>
      </c>
      <c r="P46" s="58">
        <v>0.9</v>
      </c>
      <c r="Q46" s="63">
        <v>1</v>
      </c>
      <c r="R46" s="63">
        <v>1</v>
      </c>
      <c r="S46" s="327"/>
      <c r="T46" s="327"/>
      <c r="U46" s="327"/>
      <c r="V46" s="327"/>
      <c r="W46" s="330"/>
    </row>
    <row r="47" spans="2:23" ht="105" x14ac:dyDescent="0.2">
      <c r="B47" s="339" t="s">
        <v>92</v>
      </c>
      <c r="C47" s="342"/>
      <c r="D47" s="346"/>
      <c r="E47" s="350"/>
      <c r="F47" s="354" t="s">
        <v>93</v>
      </c>
      <c r="G47" s="335" t="s">
        <v>94</v>
      </c>
      <c r="H47" s="110">
        <v>1</v>
      </c>
      <c r="I47" s="166" t="s">
        <v>95</v>
      </c>
      <c r="J47" s="108" t="s">
        <v>227</v>
      </c>
      <c r="K47" s="316" t="s">
        <v>657</v>
      </c>
      <c r="L47" s="169" t="s">
        <v>228</v>
      </c>
      <c r="M47" s="64">
        <v>0.98</v>
      </c>
      <c r="N47" s="64">
        <v>0.8</v>
      </c>
      <c r="O47" s="64">
        <v>0.8</v>
      </c>
      <c r="P47" s="187">
        <v>0.8</v>
      </c>
      <c r="Q47" s="64">
        <v>0.8</v>
      </c>
      <c r="R47" s="64">
        <v>0.8</v>
      </c>
      <c r="S47" s="327"/>
      <c r="T47" s="327"/>
      <c r="U47" s="327"/>
      <c r="V47" s="327"/>
      <c r="W47" s="330"/>
    </row>
    <row r="48" spans="2:23" ht="30" x14ac:dyDescent="0.2">
      <c r="B48" s="339"/>
      <c r="C48" s="342"/>
      <c r="D48" s="346"/>
      <c r="E48" s="350"/>
      <c r="F48" s="354"/>
      <c r="G48" s="335"/>
      <c r="H48" s="110">
        <v>2</v>
      </c>
      <c r="I48" s="110" t="s">
        <v>96</v>
      </c>
      <c r="J48" s="323" t="s">
        <v>651</v>
      </c>
      <c r="K48" s="324" t="s">
        <v>652</v>
      </c>
      <c r="L48" s="110"/>
      <c r="M48" s="65">
        <v>1</v>
      </c>
      <c r="N48" s="65">
        <v>1</v>
      </c>
      <c r="O48" s="65">
        <v>2</v>
      </c>
      <c r="P48" s="188">
        <v>3</v>
      </c>
      <c r="Q48" s="65">
        <v>3</v>
      </c>
      <c r="R48" s="65">
        <v>3</v>
      </c>
      <c r="S48" s="327"/>
      <c r="T48" s="327"/>
      <c r="U48" s="327"/>
      <c r="V48" s="327"/>
      <c r="W48" s="330"/>
    </row>
    <row r="49" spans="2:23" ht="180" x14ac:dyDescent="0.2">
      <c r="B49" s="339"/>
      <c r="C49" s="342"/>
      <c r="D49" s="346"/>
      <c r="E49" s="350"/>
      <c r="F49" s="354"/>
      <c r="G49" s="335" t="s">
        <v>97</v>
      </c>
      <c r="H49" s="110">
        <v>1</v>
      </c>
      <c r="I49" s="108" t="s">
        <v>98</v>
      </c>
      <c r="J49" s="108" t="s">
        <v>227</v>
      </c>
      <c r="K49" s="316" t="s">
        <v>648</v>
      </c>
      <c r="L49" s="302" t="s">
        <v>587</v>
      </c>
      <c r="M49" s="66">
        <v>0</v>
      </c>
      <c r="N49" s="67">
        <v>0.25</v>
      </c>
      <c r="O49" s="67">
        <v>0.5</v>
      </c>
      <c r="P49" s="189">
        <v>0.75</v>
      </c>
      <c r="Q49" s="67">
        <v>1</v>
      </c>
      <c r="R49" s="67">
        <v>1</v>
      </c>
      <c r="S49" s="327"/>
      <c r="T49" s="327"/>
      <c r="U49" s="327"/>
      <c r="V49" s="327"/>
      <c r="W49" s="330"/>
    </row>
    <row r="50" spans="2:23" ht="45.75" thickBot="1" x14ac:dyDescent="0.25">
      <c r="B50" s="358"/>
      <c r="C50" s="343"/>
      <c r="D50" s="347"/>
      <c r="E50" s="351"/>
      <c r="F50" s="359"/>
      <c r="G50" s="336"/>
      <c r="H50" s="113">
        <v>2</v>
      </c>
      <c r="I50" s="113" t="s">
        <v>99</v>
      </c>
      <c r="J50" s="303" t="s">
        <v>227</v>
      </c>
      <c r="K50" s="319" t="s">
        <v>647</v>
      </c>
      <c r="L50" s="303" t="s">
        <v>100</v>
      </c>
      <c r="M50" s="68">
        <v>0</v>
      </c>
      <c r="N50" s="68">
        <v>0.25</v>
      </c>
      <c r="O50" s="68">
        <v>0.5</v>
      </c>
      <c r="P50" s="190">
        <v>0.75</v>
      </c>
      <c r="Q50" s="68">
        <v>1</v>
      </c>
      <c r="R50" s="68">
        <v>1</v>
      </c>
      <c r="S50" s="328"/>
      <c r="T50" s="328"/>
      <c r="U50" s="328"/>
      <c r="V50" s="328"/>
      <c r="W50" s="331"/>
    </row>
    <row r="52" spans="2:23" x14ac:dyDescent="0.2">
      <c r="N52" s="69"/>
    </row>
    <row r="53" spans="2:23" x14ac:dyDescent="0.2">
      <c r="N53" s="69"/>
    </row>
    <row r="54" spans="2:23" x14ac:dyDescent="0.2">
      <c r="N54" s="69"/>
    </row>
    <row r="55" spans="2:23" x14ac:dyDescent="0.2">
      <c r="N55" s="69"/>
    </row>
    <row r="56" spans="2:23" x14ac:dyDescent="0.2">
      <c r="N56" s="69"/>
    </row>
    <row r="57" spans="2:23" x14ac:dyDescent="0.2">
      <c r="N57" s="69"/>
    </row>
    <row r="58" spans="2:23" x14ac:dyDescent="0.2">
      <c r="N58" s="69"/>
    </row>
    <row r="59" spans="2:23" x14ac:dyDescent="0.2">
      <c r="N59" s="69"/>
    </row>
    <row r="60" spans="2:23" x14ac:dyDescent="0.2">
      <c r="N60" s="69"/>
    </row>
  </sheetData>
  <mergeCells count="92">
    <mergeCell ref="B9:D9"/>
    <mergeCell ref="E9:G9"/>
    <mergeCell ref="H9:L9"/>
    <mergeCell ref="A1:A3"/>
    <mergeCell ref="B1:D1"/>
    <mergeCell ref="B3:D3"/>
    <mergeCell ref="B4:C4"/>
    <mergeCell ref="B5:C5"/>
    <mergeCell ref="B6:C6"/>
    <mergeCell ref="N6:R6"/>
    <mergeCell ref="S6:W6"/>
    <mergeCell ref="B8:D8"/>
    <mergeCell ref="E8:G8"/>
    <mergeCell ref="H8:L8"/>
    <mergeCell ref="B10:D10"/>
    <mergeCell ref="E10:G10"/>
    <mergeCell ref="H10:L10"/>
    <mergeCell ref="G13:G14"/>
    <mergeCell ref="N11:R11"/>
    <mergeCell ref="S11:W11"/>
    <mergeCell ref="F12:G12"/>
    <mergeCell ref="H12:I12"/>
    <mergeCell ref="B13:B14"/>
    <mergeCell ref="C13:C14"/>
    <mergeCell ref="D13:D14"/>
    <mergeCell ref="E13:E14"/>
    <mergeCell ref="F13:F14"/>
    <mergeCell ref="S13:S14"/>
    <mergeCell ref="T13:T14"/>
    <mergeCell ref="U13:U14"/>
    <mergeCell ref="V13:V14"/>
    <mergeCell ref="W13:W14"/>
    <mergeCell ref="B15:B16"/>
    <mergeCell ref="C15:C20"/>
    <mergeCell ref="D15:D20"/>
    <mergeCell ref="E15:E20"/>
    <mergeCell ref="F15:F20"/>
    <mergeCell ref="W15:W20"/>
    <mergeCell ref="B17:B20"/>
    <mergeCell ref="G17:G20"/>
    <mergeCell ref="B21:B24"/>
    <mergeCell ref="C21:C28"/>
    <mergeCell ref="D21:D28"/>
    <mergeCell ref="E21:E28"/>
    <mergeCell ref="F21:F24"/>
    <mergeCell ref="G21:G24"/>
    <mergeCell ref="S21:S28"/>
    <mergeCell ref="G15:G16"/>
    <mergeCell ref="H15:H16"/>
    <mergeCell ref="S15:S20"/>
    <mergeCell ref="T15:T20"/>
    <mergeCell ref="U15:U20"/>
    <mergeCell ref="V15:V20"/>
    <mergeCell ref="T21:T28"/>
    <mergeCell ref="U21:U28"/>
    <mergeCell ref="V21:V28"/>
    <mergeCell ref="W21:W28"/>
    <mergeCell ref="B25:B28"/>
    <mergeCell ref="F25:F28"/>
    <mergeCell ref="G25:G28"/>
    <mergeCell ref="F33:F34"/>
    <mergeCell ref="G33:G34"/>
    <mergeCell ref="B29:B34"/>
    <mergeCell ref="C29:C34"/>
    <mergeCell ref="D29:D34"/>
    <mergeCell ref="E29:E34"/>
    <mergeCell ref="F29:F32"/>
    <mergeCell ref="G29:G32"/>
    <mergeCell ref="S29:S34"/>
    <mergeCell ref="T29:T34"/>
    <mergeCell ref="U29:U34"/>
    <mergeCell ref="V29:V34"/>
    <mergeCell ref="W29:W34"/>
    <mergeCell ref="G37:G38"/>
    <mergeCell ref="G39:G46"/>
    <mergeCell ref="G47:G48"/>
    <mergeCell ref="G49:G50"/>
    <mergeCell ref="B35:B38"/>
    <mergeCell ref="C35:C50"/>
    <mergeCell ref="D35:D50"/>
    <mergeCell ref="E35:E50"/>
    <mergeCell ref="F35:F38"/>
    <mergeCell ref="G35:G36"/>
    <mergeCell ref="B39:B46"/>
    <mergeCell ref="F39:F46"/>
    <mergeCell ref="B47:B50"/>
    <mergeCell ref="F47:F50"/>
    <mergeCell ref="S35:S50"/>
    <mergeCell ref="T35:T50"/>
    <mergeCell ref="U35:U50"/>
    <mergeCell ref="V35:V50"/>
    <mergeCell ref="W35:W50"/>
  </mergeCells>
  <printOptions horizontalCentered="1" verticalCentered="1"/>
  <pageMargins left="0" right="0" top="0" bottom="0" header="0.31496062992125984" footer="0.31496062992125984"/>
  <pageSetup scale="1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O219"/>
  <sheetViews>
    <sheetView topLeftCell="A158" zoomScale="80" zoomScaleNormal="80" workbookViewId="0">
      <selection activeCell="E162" sqref="E162"/>
    </sheetView>
  </sheetViews>
  <sheetFormatPr baseColWidth="10" defaultRowHeight="47.25" customHeight="1" x14ac:dyDescent="0.2"/>
  <cols>
    <col min="1" max="1" width="26.85546875" style="72" customWidth="1"/>
    <col min="2" max="2" width="19.5703125" style="72" customWidth="1"/>
    <col min="3" max="3" width="46.7109375" style="104" customWidth="1"/>
    <col min="4" max="5" width="24.28515625" style="72" customWidth="1"/>
    <col min="6" max="6" width="14" style="72" customWidth="1"/>
    <col min="7" max="7" width="12.28515625" style="72" customWidth="1"/>
    <col min="8" max="8" width="15.42578125" style="72" customWidth="1"/>
    <col min="9" max="9" width="13.85546875" style="105" hidden="1" customWidth="1"/>
    <col min="10" max="10" width="17.85546875" style="72" hidden="1" customWidth="1"/>
    <col min="11" max="11" width="15.28515625" style="105" hidden="1" customWidth="1"/>
    <col min="12" max="12" width="12.42578125" style="105" hidden="1" customWidth="1"/>
    <col min="13" max="13" width="17.28515625" style="105" hidden="1" customWidth="1"/>
    <col min="14" max="14" width="20.5703125" style="106" customWidth="1"/>
    <col min="15" max="15" width="20.28515625" style="106" customWidth="1"/>
    <col min="16" max="256" width="11.42578125" style="77"/>
    <col min="257" max="257" width="26.85546875" style="77" customWidth="1"/>
    <col min="258" max="258" width="19.5703125" style="77" customWidth="1"/>
    <col min="259" max="259" width="46.7109375" style="77" customWidth="1"/>
    <col min="260" max="261" width="24.28515625" style="77" customWidth="1"/>
    <col min="262" max="262" width="14" style="77" customWidth="1"/>
    <col min="263" max="263" width="12.28515625" style="77" customWidth="1"/>
    <col min="264" max="264" width="15.42578125" style="77" customWidth="1"/>
    <col min="265" max="269" width="0" style="77" hidden="1" customWidth="1"/>
    <col min="270" max="270" width="20.5703125" style="77" customWidth="1"/>
    <col min="271" max="271" width="20.28515625" style="77" customWidth="1"/>
    <col min="272" max="512" width="11.42578125" style="77"/>
    <col min="513" max="513" width="26.85546875" style="77" customWidth="1"/>
    <col min="514" max="514" width="19.5703125" style="77" customWidth="1"/>
    <col min="515" max="515" width="46.7109375" style="77" customWidth="1"/>
    <col min="516" max="517" width="24.28515625" style="77" customWidth="1"/>
    <col min="518" max="518" width="14" style="77" customWidth="1"/>
    <col min="519" max="519" width="12.28515625" style="77" customWidth="1"/>
    <col min="520" max="520" width="15.42578125" style="77" customWidth="1"/>
    <col min="521" max="525" width="0" style="77" hidden="1" customWidth="1"/>
    <col min="526" max="526" width="20.5703125" style="77" customWidth="1"/>
    <col min="527" max="527" width="20.28515625" style="77" customWidth="1"/>
    <col min="528" max="768" width="11.42578125" style="77"/>
    <col min="769" max="769" width="26.85546875" style="77" customWidth="1"/>
    <col min="770" max="770" width="19.5703125" style="77" customWidth="1"/>
    <col min="771" max="771" width="46.7109375" style="77" customWidth="1"/>
    <col min="772" max="773" width="24.28515625" style="77" customWidth="1"/>
    <col min="774" max="774" width="14" style="77" customWidth="1"/>
    <col min="775" max="775" width="12.28515625" style="77" customWidth="1"/>
    <col min="776" max="776" width="15.42578125" style="77" customWidth="1"/>
    <col min="777" max="781" width="0" style="77" hidden="1" customWidth="1"/>
    <col min="782" max="782" width="20.5703125" style="77" customWidth="1"/>
    <col min="783" max="783" width="20.28515625" style="77" customWidth="1"/>
    <col min="784" max="1024" width="11.42578125" style="77"/>
    <col min="1025" max="1025" width="26.85546875" style="77" customWidth="1"/>
    <col min="1026" max="1026" width="19.5703125" style="77" customWidth="1"/>
    <col min="1027" max="1027" width="46.7109375" style="77" customWidth="1"/>
    <col min="1028" max="1029" width="24.28515625" style="77" customWidth="1"/>
    <col min="1030" max="1030" width="14" style="77" customWidth="1"/>
    <col min="1031" max="1031" width="12.28515625" style="77" customWidth="1"/>
    <col min="1032" max="1032" width="15.42578125" style="77" customWidth="1"/>
    <col min="1033" max="1037" width="0" style="77" hidden="1" customWidth="1"/>
    <col min="1038" max="1038" width="20.5703125" style="77" customWidth="1"/>
    <col min="1039" max="1039" width="20.28515625" style="77" customWidth="1"/>
    <col min="1040" max="1280" width="11.42578125" style="77"/>
    <col min="1281" max="1281" width="26.85546875" style="77" customWidth="1"/>
    <col min="1282" max="1282" width="19.5703125" style="77" customWidth="1"/>
    <col min="1283" max="1283" width="46.7109375" style="77" customWidth="1"/>
    <col min="1284" max="1285" width="24.28515625" style="77" customWidth="1"/>
    <col min="1286" max="1286" width="14" style="77" customWidth="1"/>
    <col min="1287" max="1287" width="12.28515625" style="77" customWidth="1"/>
    <col min="1288" max="1288" width="15.42578125" style="77" customWidth="1"/>
    <col min="1289" max="1293" width="0" style="77" hidden="1" customWidth="1"/>
    <col min="1294" max="1294" width="20.5703125" style="77" customWidth="1"/>
    <col min="1295" max="1295" width="20.28515625" style="77" customWidth="1"/>
    <col min="1296" max="1536" width="11.42578125" style="77"/>
    <col min="1537" max="1537" width="26.85546875" style="77" customWidth="1"/>
    <col min="1538" max="1538" width="19.5703125" style="77" customWidth="1"/>
    <col min="1539" max="1539" width="46.7109375" style="77" customWidth="1"/>
    <col min="1540" max="1541" width="24.28515625" style="77" customWidth="1"/>
    <col min="1542" max="1542" width="14" style="77" customWidth="1"/>
    <col min="1543" max="1543" width="12.28515625" style="77" customWidth="1"/>
    <col min="1544" max="1544" width="15.42578125" style="77" customWidth="1"/>
    <col min="1545" max="1549" width="0" style="77" hidden="1" customWidth="1"/>
    <col min="1550" max="1550" width="20.5703125" style="77" customWidth="1"/>
    <col min="1551" max="1551" width="20.28515625" style="77" customWidth="1"/>
    <col min="1552" max="1792" width="11.42578125" style="77"/>
    <col min="1793" max="1793" width="26.85546875" style="77" customWidth="1"/>
    <col min="1794" max="1794" width="19.5703125" style="77" customWidth="1"/>
    <col min="1795" max="1795" width="46.7109375" style="77" customWidth="1"/>
    <col min="1796" max="1797" width="24.28515625" style="77" customWidth="1"/>
    <col min="1798" max="1798" width="14" style="77" customWidth="1"/>
    <col min="1799" max="1799" width="12.28515625" style="77" customWidth="1"/>
    <col min="1800" max="1800" width="15.42578125" style="77" customWidth="1"/>
    <col min="1801" max="1805" width="0" style="77" hidden="1" customWidth="1"/>
    <col min="1806" max="1806" width="20.5703125" style="77" customWidth="1"/>
    <col min="1807" max="1807" width="20.28515625" style="77" customWidth="1"/>
    <col min="1808" max="2048" width="11.42578125" style="77"/>
    <col min="2049" max="2049" width="26.85546875" style="77" customWidth="1"/>
    <col min="2050" max="2050" width="19.5703125" style="77" customWidth="1"/>
    <col min="2051" max="2051" width="46.7109375" style="77" customWidth="1"/>
    <col min="2052" max="2053" width="24.28515625" style="77" customWidth="1"/>
    <col min="2054" max="2054" width="14" style="77" customWidth="1"/>
    <col min="2055" max="2055" width="12.28515625" style="77" customWidth="1"/>
    <col min="2056" max="2056" width="15.42578125" style="77" customWidth="1"/>
    <col min="2057" max="2061" width="0" style="77" hidden="1" customWidth="1"/>
    <col min="2062" max="2062" width="20.5703125" style="77" customWidth="1"/>
    <col min="2063" max="2063" width="20.28515625" style="77" customWidth="1"/>
    <col min="2064" max="2304" width="11.42578125" style="77"/>
    <col min="2305" max="2305" width="26.85546875" style="77" customWidth="1"/>
    <col min="2306" max="2306" width="19.5703125" style="77" customWidth="1"/>
    <col min="2307" max="2307" width="46.7109375" style="77" customWidth="1"/>
    <col min="2308" max="2309" width="24.28515625" style="77" customWidth="1"/>
    <col min="2310" max="2310" width="14" style="77" customWidth="1"/>
    <col min="2311" max="2311" width="12.28515625" style="77" customWidth="1"/>
    <col min="2312" max="2312" width="15.42578125" style="77" customWidth="1"/>
    <col min="2313" max="2317" width="0" style="77" hidden="1" customWidth="1"/>
    <col min="2318" max="2318" width="20.5703125" style="77" customWidth="1"/>
    <col min="2319" max="2319" width="20.28515625" style="77" customWidth="1"/>
    <col min="2320" max="2560" width="11.42578125" style="77"/>
    <col min="2561" max="2561" width="26.85546875" style="77" customWidth="1"/>
    <col min="2562" max="2562" width="19.5703125" style="77" customWidth="1"/>
    <col min="2563" max="2563" width="46.7109375" style="77" customWidth="1"/>
    <col min="2564" max="2565" width="24.28515625" style="77" customWidth="1"/>
    <col min="2566" max="2566" width="14" style="77" customWidth="1"/>
    <col min="2567" max="2567" width="12.28515625" style="77" customWidth="1"/>
    <col min="2568" max="2568" width="15.42578125" style="77" customWidth="1"/>
    <col min="2569" max="2573" width="0" style="77" hidden="1" customWidth="1"/>
    <col min="2574" max="2574" width="20.5703125" style="77" customWidth="1"/>
    <col min="2575" max="2575" width="20.28515625" style="77" customWidth="1"/>
    <col min="2576" max="2816" width="11.42578125" style="77"/>
    <col min="2817" max="2817" width="26.85546875" style="77" customWidth="1"/>
    <col min="2818" max="2818" width="19.5703125" style="77" customWidth="1"/>
    <col min="2819" max="2819" width="46.7109375" style="77" customWidth="1"/>
    <col min="2820" max="2821" width="24.28515625" style="77" customWidth="1"/>
    <col min="2822" max="2822" width="14" style="77" customWidth="1"/>
    <col min="2823" max="2823" width="12.28515625" style="77" customWidth="1"/>
    <col min="2824" max="2824" width="15.42578125" style="77" customWidth="1"/>
    <col min="2825" max="2829" width="0" style="77" hidden="1" customWidth="1"/>
    <col min="2830" max="2830" width="20.5703125" style="77" customWidth="1"/>
    <col min="2831" max="2831" width="20.28515625" style="77" customWidth="1"/>
    <col min="2832" max="3072" width="11.42578125" style="77"/>
    <col min="3073" max="3073" width="26.85546875" style="77" customWidth="1"/>
    <col min="3074" max="3074" width="19.5703125" style="77" customWidth="1"/>
    <col min="3075" max="3075" width="46.7109375" style="77" customWidth="1"/>
    <col min="3076" max="3077" width="24.28515625" style="77" customWidth="1"/>
    <col min="3078" max="3078" width="14" style="77" customWidth="1"/>
    <col min="3079" max="3079" width="12.28515625" style="77" customWidth="1"/>
    <col min="3080" max="3080" width="15.42578125" style="77" customWidth="1"/>
    <col min="3081" max="3085" width="0" style="77" hidden="1" customWidth="1"/>
    <col min="3086" max="3086" width="20.5703125" style="77" customWidth="1"/>
    <col min="3087" max="3087" width="20.28515625" style="77" customWidth="1"/>
    <col min="3088" max="3328" width="11.42578125" style="77"/>
    <col min="3329" max="3329" width="26.85546875" style="77" customWidth="1"/>
    <col min="3330" max="3330" width="19.5703125" style="77" customWidth="1"/>
    <col min="3331" max="3331" width="46.7109375" style="77" customWidth="1"/>
    <col min="3332" max="3333" width="24.28515625" style="77" customWidth="1"/>
    <col min="3334" max="3334" width="14" style="77" customWidth="1"/>
    <col min="3335" max="3335" width="12.28515625" style="77" customWidth="1"/>
    <col min="3336" max="3336" width="15.42578125" style="77" customWidth="1"/>
    <col min="3337" max="3341" width="0" style="77" hidden="1" customWidth="1"/>
    <col min="3342" max="3342" width="20.5703125" style="77" customWidth="1"/>
    <col min="3343" max="3343" width="20.28515625" style="77" customWidth="1"/>
    <col min="3344" max="3584" width="11.42578125" style="77"/>
    <col min="3585" max="3585" width="26.85546875" style="77" customWidth="1"/>
    <col min="3586" max="3586" width="19.5703125" style="77" customWidth="1"/>
    <col min="3587" max="3587" width="46.7109375" style="77" customWidth="1"/>
    <col min="3588" max="3589" width="24.28515625" style="77" customWidth="1"/>
    <col min="3590" max="3590" width="14" style="77" customWidth="1"/>
    <col min="3591" max="3591" width="12.28515625" style="77" customWidth="1"/>
    <col min="3592" max="3592" width="15.42578125" style="77" customWidth="1"/>
    <col min="3593" max="3597" width="0" style="77" hidden="1" customWidth="1"/>
    <col min="3598" max="3598" width="20.5703125" style="77" customWidth="1"/>
    <col min="3599" max="3599" width="20.28515625" style="77" customWidth="1"/>
    <col min="3600" max="3840" width="11.42578125" style="77"/>
    <col min="3841" max="3841" width="26.85546875" style="77" customWidth="1"/>
    <col min="3842" max="3842" width="19.5703125" style="77" customWidth="1"/>
    <col min="3843" max="3843" width="46.7109375" style="77" customWidth="1"/>
    <col min="3844" max="3845" width="24.28515625" style="77" customWidth="1"/>
    <col min="3846" max="3846" width="14" style="77" customWidth="1"/>
    <col min="3847" max="3847" width="12.28515625" style="77" customWidth="1"/>
    <col min="3848" max="3848" width="15.42578125" style="77" customWidth="1"/>
    <col min="3849" max="3853" width="0" style="77" hidden="1" customWidth="1"/>
    <col min="3854" max="3854" width="20.5703125" style="77" customWidth="1"/>
    <col min="3855" max="3855" width="20.28515625" style="77" customWidth="1"/>
    <col min="3856" max="4096" width="11.42578125" style="77"/>
    <col min="4097" max="4097" width="26.85546875" style="77" customWidth="1"/>
    <col min="4098" max="4098" width="19.5703125" style="77" customWidth="1"/>
    <col min="4099" max="4099" width="46.7109375" style="77" customWidth="1"/>
    <col min="4100" max="4101" width="24.28515625" style="77" customWidth="1"/>
    <col min="4102" max="4102" width="14" style="77" customWidth="1"/>
    <col min="4103" max="4103" width="12.28515625" style="77" customWidth="1"/>
    <col min="4104" max="4104" width="15.42578125" style="77" customWidth="1"/>
    <col min="4105" max="4109" width="0" style="77" hidden="1" customWidth="1"/>
    <col min="4110" max="4110" width="20.5703125" style="77" customWidth="1"/>
    <col min="4111" max="4111" width="20.28515625" style="77" customWidth="1"/>
    <col min="4112" max="4352" width="11.42578125" style="77"/>
    <col min="4353" max="4353" width="26.85546875" style="77" customWidth="1"/>
    <col min="4354" max="4354" width="19.5703125" style="77" customWidth="1"/>
    <col min="4355" max="4355" width="46.7109375" style="77" customWidth="1"/>
    <col min="4356" max="4357" width="24.28515625" style="77" customWidth="1"/>
    <col min="4358" max="4358" width="14" style="77" customWidth="1"/>
    <col min="4359" max="4359" width="12.28515625" style="77" customWidth="1"/>
    <col min="4360" max="4360" width="15.42578125" style="77" customWidth="1"/>
    <col min="4361" max="4365" width="0" style="77" hidden="1" customWidth="1"/>
    <col min="4366" max="4366" width="20.5703125" style="77" customWidth="1"/>
    <col min="4367" max="4367" width="20.28515625" style="77" customWidth="1"/>
    <col min="4368" max="4608" width="11.42578125" style="77"/>
    <col min="4609" max="4609" width="26.85546875" style="77" customWidth="1"/>
    <col min="4610" max="4610" width="19.5703125" style="77" customWidth="1"/>
    <col min="4611" max="4611" width="46.7109375" style="77" customWidth="1"/>
    <col min="4612" max="4613" width="24.28515625" style="77" customWidth="1"/>
    <col min="4614" max="4614" width="14" style="77" customWidth="1"/>
    <col min="4615" max="4615" width="12.28515625" style="77" customWidth="1"/>
    <col min="4616" max="4616" width="15.42578125" style="77" customWidth="1"/>
    <col min="4617" max="4621" width="0" style="77" hidden="1" customWidth="1"/>
    <col min="4622" max="4622" width="20.5703125" style="77" customWidth="1"/>
    <col min="4623" max="4623" width="20.28515625" style="77" customWidth="1"/>
    <col min="4624" max="4864" width="11.42578125" style="77"/>
    <col min="4865" max="4865" width="26.85546875" style="77" customWidth="1"/>
    <col min="4866" max="4866" width="19.5703125" style="77" customWidth="1"/>
    <col min="4867" max="4867" width="46.7109375" style="77" customWidth="1"/>
    <col min="4868" max="4869" width="24.28515625" style="77" customWidth="1"/>
    <col min="4870" max="4870" width="14" style="77" customWidth="1"/>
    <col min="4871" max="4871" width="12.28515625" style="77" customWidth="1"/>
    <col min="4872" max="4872" width="15.42578125" style="77" customWidth="1"/>
    <col min="4873" max="4877" width="0" style="77" hidden="1" customWidth="1"/>
    <col min="4878" max="4878" width="20.5703125" style="77" customWidth="1"/>
    <col min="4879" max="4879" width="20.28515625" style="77" customWidth="1"/>
    <col min="4880" max="5120" width="11.42578125" style="77"/>
    <col min="5121" max="5121" width="26.85546875" style="77" customWidth="1"/>
    <col min="5122" max="5122" width="19.5703125" style="77" customWidth="1"/>
    <col min="5123" max="5123" width="46.7109375" style="77" customWidth="1"/>
    <col min="5124" max="5125" width="24.28515625" style="77" customWidth="1"/>
    <col min="5126" max="5126" width="14" style="77" customWidth="1"/>
    <col min="5127" max="5127" width="12.28515625" style="77" customWidth="1"/>
    <col min="5128" max="5128" width="15.42578125" style="77" customWidth="1"/>
    <col min="5129" max="5133" width="0" style="77" hidden="1" customWidth="1"/>
    <col min="5134" max="5134" width="20.5703125" style="77" customWidth="1"/>
    <col min="5135" max="5135" width="20.28515625" style="77" customWidth="1"/>
    <col min="5136" max="5376" width="11.42578125" style="77"/>
    <col min="5377" max="5377" width="26.85546875" style="77" customWidth="1"/>
    <col min="5378" max="5378" width="19.5703125" style="77" customWidth="1"/>
    <col min="5379" max="5379" width="46.7109375" style="77" customWidth="1"/>
    <col min="5380" max="5381" width="24.28515625" style="77" customWidth="1"/>
    <col min="5382" max="5382" width="14" style="77" customWidth="1"/>
    <col min="5383" max="5383" width="12.28515625" style="77" customWidth="1"/>
    <col min="5384" max="5384" width="15.42578125" style="77" customWidth="1"/>
    <col min="5385" max="5389" width="0" style="77" hidden="1" customWidth="1"/>
    <col min="5390" max="5390" width="20.5703125" style="77" customWidth="1"/>
    <col min="5391" max="5391" width="20.28515625" style="77" customWidth="1"/>
    <col min="5392" max="5632" width="11.42578125" style="77"/>
    <col min="5633" max="5633" width="26.85546875" style="77" customWidth="1"/>
    <col min="5634" max="5634" width="19.5703125" style="77" customWidth="1"/>
    <col min="5635" max="5635" width="46.7109375" style="77" customWidth="1"/>
    <col min="5636" max="5637" width="24.28515625" style="77" customWidth="1"/>
    <col min="5638" max="5638" width="14" style="77" customWidth="1"/>
    <col min="5639" max="5639" width="12.28515625" style="77" customWidth="1"/>
    <col min="5640" max="5640" width="15.42578125" style="77" customWidth="1"/>
    <col min="5641" max="5645" width="0" style="77" hidden="1" customWidth="1"/>
    <col min="5646" max="5646" width="20.5703125" style="77" customWidth="1"/>
    <col min="5647" max="5647" width="20.28515625" style="77" customWidth="1"/>
    <col min="5648" max="5888" width="11.42578125" style="77"/>
    <col min="5889" max="5889" width="26.85546875" style="77" customWidth="1"/>
    <col min="5890" max="5890" width="19.5703125" style="77" customWidth="1"/>
    <col min="5891" max="5891" width="46.7109375" style="77" customWidth="1"/>
    <col min="5892" max="5893" width="24.28515625" style="77" customWidth="1"/>
    <col min="5894" max="5894" width="14" style="77" customWidth="1"/>
    <col min="5895" max="5895" width="12.28515625" style="77" customWidth="1"/>
    <col min="5896" max="5896" width="15.42578125" style="77" customWidth="1"/>
    <col min="5897" max="5901" width="0" style="77" hidden="1" customWidth="1"/>
    <col min="5902" max="5902" width="20.5703125" style="77" customWidth="1"/>
    <col min="5903" max="5903" width="20.28515625" style="77" customWidth="1"/>
    <col min="5904" max="6144" width="11.42578125" style="77"/>
    <col min="6145" max="6145" width="26.85546875" style="77" customWidth="1"/>
    <col min="6146" max="6146" width="19.5703125" style="77" customWidth="1"/>
    <col min="6147" max="6147" width="46.7109375" style="77" customWidth="1"/>
    <col min="6148" max="6149" width="24.28515625" style="77" customWidth="1"/>
    <col min="6150" max="6150" width="14" style="77" customWidth="1"/>
    <col min="6151" max="6151" width="12.28515625" style="77" customWidth="1"/>
    <col min="6152" max="6152" width="15.42578125" style="77" customWidth="1"/>
    <col min="6153" max="6157" width="0" style="77" hidden="1" customWidth="1"/>
    <col min="6158" max="6158" width="20.5703125" style="77" customWidth="1"/>
    <col min="6159" max="6159" width="20.28515625" style="77" customWidth="1"/>
    <col min="6160" max="6400" width="11.42578125" style="77"/>
    <col min="6401" max="6401" width="26.85546875" style="77" customWidth="1"/>
    <col min="6402" max="6402" width="19.5703125" style="77" customWidth="1"/>
    <col min="6403" max="6403" width="46.7109375" style="77" customWidth="1"/>
    <col min="6404" max="6405" width="24.28515625" style="77" customWidth="1"/>
    <col min="6406" max="6406" width="14" style="77" customWidth="1"/>
    <col min="6407" max="6407" width="12.28515625" style="77" customWidth="1"/>
    <col min="6408" max="6408" width="15.42578125" style="77" customWidth="1"/>
    <col min="6409" max="6413" width="0" style="77" hidden="1" customWidth="1"/>
    <col min="6414" max="6414" width="20.5703125" style="77" customWidth="1"/>
    <col min="6415" max="6415" width="20.28515625" style="77" customWidth="1"/>
    <col min="6416" max="6656" width="11.42578125" style="77"/>
    <col min="6657" max="6657" width="26.85546875" style="77" customWidth="1"/>
    <col min="6658" max="6658" width="19.5703125" style="77" customWidth="1"/>
    <col min="6659" max="6659" width="46.7109375" style="77" customWidth="1"/>
    <col min="6660" max="6661" width="24.28515625" style="77" customWidth="1"/>
    <col min="6662" max="6662" width="14" style="77" customWidth="1"/>
    <col min="6663" max="6663" width="12.28515625" style="77" customWidth="1"/>
    <col min="6664" max="6664" width="15.42578125" style="77" customWidth="1"/>
    <col min="6665" max="6669" width="0" style="77" hidden="1" customWidth="1"/>
    <col min="6670" max="6670" width="20.5703125" style="77" customWidth="1"/>
    <col min="6671" max="6671" width="20.28515625" style="77" customWidth="1"/>
    <col min="6672" max="6912" width="11.42578125" style="77"/>
    <col min="6913" max="6913" width="26.85546875" style="77" customWidth="1"/>
    <col min="6914" max="6914" width="19.5703125" style="77" customWidth="1"/>
    <col min="6915" max="6915" width="46.7109375" style="77" customWidth="1"/>
    <col min="6916" max="6917" width="24.28515625" style="77" customWidth="1"/>
    <col min="6918" max="6918" width="14" style="77" customWidth="1"/>
    <col min="6919" max="6919" width="12.28515625" style="77" customWidth="1"/>
    <col min="6920" max="6920" width="15.42578125" style="77" customWidth="1"/>
    <col min="6921" max="6925" width="0" style="77" hidden="1" customWidth="1"/>
    <col min="6926" max="6926" width="20.5703125" style="77" customWidth="1"/>
    <col min="6927" max="6927" width="20.28515625" style="77" customWidth="1"/>
    <col min="6928" max="7168" width="11.42578125" style="77"/>
    <col min="7169" max="7169" width="26.85546875" style="77" customWidth="1"/>
    <col min="7170" max="7170" width="19.5703125" style="77" customWidth="1"/>
    <col min="7171" max="7171" width="46.7109375" style="77" customWidth="1"/>
    <col min="7172" max="7173" width="24.28515625" style="77" customWidth="1"/>
    <col min="7174" max="7174" width="14" style="77" customWidth="1"/>
    <col min="7175" max="7175" width="12.28515625" style="77" customWidth="1"/>
    <col min="7176" max="7176" width="15.42578125" style="77" customWidth="1"/>
    <col min="7177" max="7181" width="0" style="77" hidden="1" customWidth="1"/>
    <col min="7182" max="7182" width="20.5703125" style="77" customWidth="1"/>
    <col min="7183" max="7183" width="20.28515625" style="77" customWidth="1"/>
    <col min="7184" max="7424" width="11.42578125" style="77"/>
    <col min="7425" max="7425" width="26.85546875" style="77" customWidth="1"/>
    <col min="7426" max="7426" width="19.5703125" style="77" customWidth="1"/>
    <col min="7427" max="7427" width="46.7109375" style="77" customWidth="1"/>
    <col min="7428" max="7429" width="24.28515625" style="77" customWidth="1"/>
    <col min="7430" max="7430" width="14" style="77" customWidth="1"/>
    <col min="7431" max="7431" width="12.28515625" style="77" customWidth="1"/>
    <col min="7432" max="7432" width="15.42578125" style="77" customWidth="1"/>
    <col min="7433" max="7437" width="0" style="77" hidden="1" customWidth="1"/>
    <col min="7438" max="7438" width="20.5703125" style="77" customWidth="1"/>
    <col min="7439" max="7439" width="20.28515625" style="77" customWidth="1"/>
    <col min="7440" max="7680" width="11.42578125" style="77"/>
    <col min="7681" max="7681" width="26.85546875" style="77" customWidth="1"/>
    <col min="7682" max="7682" width="19.5703125" style="77" customWidth="1"/>
    <col min="7683" max="7683" width="46.7109375" style="77" customWidth="1"/>
    <col min="7684" max="7685" width="24.28515625" style="77" customWidth="1"/>
    <col min="7686" max="7686" width="14" style="77" customWidth="1"/>
    <col min="7687" max="7687" width="12.28515625" style="77" customWidth="1"/>
    <col min="7688" max="7688" width="15.42578125" style="77" customWidth="1"/>
    <col min="7689" max="7693" width="0" style="77" hidden="1" customWidth="1"/>
    <col min="7694" max="7694" width="20.5703125" style="77" customWidth="1"/>
    <col min="7695" max="7695" width="20.28515625" style="77" customWidth="1"/>
    <col min="7696" max="7936" width="11.42578125" style="77"/>
    <col min="7937" max="7937" width="26.85546875" style="77" customWidth="1"/>
    <col min="7938" max="7938" width="19.5703125" style="77" customWidth="1"/>
    <col min="7939" max="7939" width="46.7109375" style="77" customWidth="1"/>
    <col min="7940" max="7941" width="24.28515625" style="77" customWidth="1"/>
    <col min="7942" max="7942" width="14" style="77" customWidth="1"/>
    <col min="7943" max="7943" width="12.28515625" style="77" customWidth="1"/>
    <col min="7944" max="7944" width="15.42578125" style="77" customWidth="1"/>
    <col min="7945" max="7949" width="0" style="77" hidden="1" customWidth="1"/>
    <col min="7950" max="7950" width="20.5703125" style="77" customWidth="1"/>
    <col min="7951" max="7951" width="20.28515625" style="77" customWidth="1"/>
    <col min="7952" max="8192" width="11.42578125" style="77"/>
    <col min="8193" max="8193" width="26.85546875" style="77" customWidth="1"/>
    <col min="8194" max="8194" width="19.5703125" style="77" customWidth="1"/>
    <col min="8195" max="8195" width="46.7109375" style="77" customWidth="1"/>
    <col min="8196" max="8197" width="24.28515625" style="77" customWidth="1"/>
    <col min="8198" max="8198" width="14" style="77" customWidth="1"/>
    <col min="8199" max="8199" width="12.28515625" style="77" customWidth="1"/>
    <col min="8200" max="8200" width="15.42578125" style="77" customWidth="1"/>
    <col min="8201" max="8205" width="0" style="77" hidden="1" customWidth="1"/>
    <col min="8206" max="8206" width="20.5703125" style="77" customWidth="1"/>
    <col min="8207" max="8207" width="20.28515625" style="77" customWidth="1"/>
    <col min="8208" max="8448" width="11.42578125" style="77"/>
    <col min="8449" max="8449" width="26.85546875" style="77" customWidth="1"/>
    <col min="8450" max="8450" width="19.5703125" style="77" customWidth="1"/>
    <col min="8451" max="8451" width="46.7109375" style="77" customWidth="1"/>
    <col min="8452" max="8453" width="24.28515625" style="77" customWidth="1"/>
    <col min="8454" max="8454" width="14" style="77" customWidth="1"/>
    <col min="8455" max="8455" width="12.28515625" style="77" customWidth="1"/>
    <col min="8456" max="8456" width="15.42578125" style="77" customWidth="1"/>
    <col min="8457" max="8461" width="0" style="77" hidden="1" customWidth="1"/>
    <col min="8462" max="8462" width="20.5703125" style="77" customWidth="1"/>
    <col min="8463" max="8463" width="20.28515625" style="77" customWidth="1"/>
    <col min="8464" max="8704" width="11.42578125" style="77"/>
    <col min="8705" max="8705" width="26.85546875" style="77" customWidth="1"/>
    <col min="8706" max="8706" width="19.5703125" style="77" customWidth="1"/>
    <col min="8707" max="8707" width="46.7109375" style="77" customWidth="1"/>
    <col min="8708" max="8709" width="24.28515625" style="77" customWidth="1"/>
    <col min="8710" max="8710" width="14" style="77" customWidth="1"/>
    <col min="8711" max="8711" width="12.28515625" style="77" customWidth="1"/>
    <col min="8712" max="8712" width="15.42578125" style="77" customWidth="1"/>
    <col min="8713" max="8717" width="0" style="77" hidden="1" customWidth="1"/>
    <col min="8718" max="8718" width="20.5703125" style="77" customWidth="1"/>
    <col min="8719" max="8719" width="20.28515625" style="77" customWidth="1"/>
    <col min="8720" max="8960" width="11.42578125" style="77"/>
    <col min="8961" max="8961" width="26.85546875" style="77" customWidth="1"/>
    <col min="8962" max="8962" width="19.5703125" style="77" customWidth="1"/>
    <col min="8963" max="8963" width="46.7109375" style="77" customWidth="1"/>
    <col min="8964" max="8965" width="24.28515625" style="77" customWidth="1"/>
    <col min="8966" max="8966" width="14" style="77" customWidth="1"/>
    <col min="8967" max="8967" width="12.28515625" style="77" customWidth="1"/>
    <col min="8968" max="8968" width="15.42578125" style="77" customWidth="1"/>
    <col min="8969" max="8973" width="0" style="77" hidden="1" customWidth="1"/>
    <col min="8974" max="8974" width="20.5703125" style="77" customWidth="1"/>
    <col min="8975" max="8975" width="20.28515625" style="77" customWidth="1"/>
    <col min="8976" max="9216" width="11.42578125" style="77"/>
    <col min="9217" max="9217" width="26.85546875" style="77" customWidth="1"/>
    <col min="9218" max="9218" width="19.5703125" style="77" customWidth="1"/>
    <col min="9219" max="9219" width="46.7109375" style="77" customWidth="1"/>
    <col min="9220" max="9221" width="24.28515625" style="77" customWidth="1"/>
    <col min="9222" max="9222" width="14" style="77" customWidth="1"/>
    <col min="9223" max="9223" width="12.28515625" style="77" customWidth="1"/>
    <col min="9224" max="9224" width="15.42578125" style="77" customWidth="1"/>
    <col min="9225" max="9229" width="0" style="77" hidden="1" customWidth="1"/>
    <col min="9230" max="9230" width="20.5703125" style="77" customWidth="1"/>
    <col min="9231" max="9231" width="20.28515625" style="77" customWidth="1"/>
    <col min="9232" max="9472" width="11.42578125" style="77"/>
    <col min="9473" max="9473" width="26.85546875" style="77" customWidth="1"/>
    <col min="9474" max="9474" width="19.5703125" style="77" customWidth="1"/>
    <col min="9475" max="9475" width="46.7109375" style="77" customWidth="1"/>
    <col min="9476" max="9477" width="24.28515625" style="77" customWidth="1"/>
    <col min="9478" max="9478" width="14" style="77" customWidth="1"/>
    <col min="9479" max="9479" width="12.28515625" style="77" customWidth="1"/>
    <col min="9480" max="9480" width="15.42578125" style="77" customWidth="1"/>
    <col min="9481" max="9485" width="0" style="77" hidden="1" customWidth="1"/>
    <col min="9486" max="9486" width="20.5703125" style="77" customWidth="1"/>
    <col min="9487" max="9487" width="20.28515625" style="77" customWidth="1"/>
    <col min="9488" max="9728" width="11.42578125" style="77"/>
    <col min="9729" max="9729" width="26.85546875" style="77" customWidth="1"/>
    <col min="9730" max="9730" width="19.5703125" style="77" customWidth="1"/>
    <col min="9731" max="9731" width="46.7109375" style="77" customWidth="1"/>
    <col min="9732" max="9733" width="24.28515625" style="77" customWidth="1"/>
    <col min="9734" max="9734" width="14" style="77" customWidth="1"/>
    <col min="9735" max="9735" width="12.28515625" style="77" customWidth="1"/>
    <col min="9736" max="9736" width="15.42578125" style="77" customWidth="1"/>
    <col min="9737" max="9741" width="0" style="77" hidden="1" customWidth="1"/>
    <col min="9742" max="9742" width="20.5703125" style="77" customWidth="1"/>
    <col min="9743" max="9743" width="20.28515625" style="77" customWidth="1"/>
    <col min="9744" max="9984" width="11.42578125" style="77"/>
    <col min="9985" max="9985" width="26.85546875" style="77" customWidth="1"/>
    <col min="9986" max="9986" width="19.5703125" style="77" customWidth="1"/>
    <col min="9987" max="9987" width="46.7109375" style="77" customWidth="1"/>
    <col min="9988" max="9989" width="24.28515625" style="77" customWidth="1"/>
    <col min="9990" max="9990" width="14" style="77" customWidth="1"/>
    <col min="9991" max="9991" width="12.28515625" style="77" customWidth="1"/>
    <col min="9992" max="9992" width="15.42578125" style="77" customWidth="1"/>
    <col min="9993" max="9997" width="0" style="77" hidden="1" customWidth="1"/>
    <col min="9998" max="9998" width="20.5703125" style="77" customWidth="1"/>
    <col min="9999" max="9999" width="20.28515625" style="77" customWidth="1"/>
    <col min="10000" max="10240" width="11.42578125" style="77"/>
    <col min="10241" max="10241" width="26.85546875" style="77" customWidth="1"/>
    <col min="10242" max="10242" width="19.5703125" style="77" customWidth="1"/>
    <col min="10243" max="10243" width="46.7109375" style="77" customWidth="1"/>
    <col min="10244" max="10245" width="24.28515625" style="77" customWidth="1"/>
    <col min="10246" max="10246" width="14" style="77" customWidth="1"/>
    <col min="10247" max="10247" width="12.28515625" style="77" customWidth="1"/>
    <col min="10248" max="10248" width="15.42578125" style="77" customWidth="1"/>
    <col min="10249" max="10253" width="0" style="77" hidden="1" customWidth="1"/>
    <col min="10254" max="10254" width="20.5703125" style="77" customWidth="1"/>
    <col min="10255" max="10255" width="20.28515625" style="77" customWidth="1"/>
    <col min="10256" max="10496" width="11.42578125" style="77"/>
    <col min="10497" max="10497" width="26.85546875" style="77" customWidth="1"/>
    <col min="10498" max="10498" width="19.5703125" style="77" customWidth="1"/>
    <col min="10499" max="10499" width="46.7109375" style="77" customWidth="1"/>
    <col min="10500" max="10501" width="24.28515625" style="77" customWidth="1"/>
    <col min="10502" max="10502" width="14" style="77" customWidth="1"/>
    <col min="10503" max="10503" width="12.28515625" style="77" customWidth="1"/>
    <col min="10504" max="10504" width="15.42578125" style="77" customWidth="1"/>
    <col min="10505" max="10509" width="0" style="77" hidden="1" customWidth="1"/>
    <col min="10510" max="10510" width="20.5703125" style="77" customWidth="1"/>
    <col min="10511" max="10511" width="20.28515625" style="77" customWidth="1"/>
    <col min="10512" max="10752" width="11.42578125" style="77"/>
    <col min="10753" max="10753" width="26.85546875" style="77" customWidth="1"/>
    <col min="10754" max="10754" width="19.5703125" style="77" customWidth="1"/>
    <col min="10755" max="10755" width="46.7109375" style="77" customWidth="1"/>
    <col min="10756" max="10757" width="24.28515625" style="77" customWidth="1"/>
    <col min="10758" max="10758" width="14" style="77" customWidth="1"/>
    <col min="10759" max="10759" width="12.28515625" style="77" customWidth="1"/>
    <col min="10760" max="10760" width="15.42578125" style="77" customWidth="1"/>
    <col min="10761" max="10765" width="0" style="77" hidden="1" customWidth="1"/>
    <col min="10766" max="10766" width="20.5703125" style="77" customWidth="1"/>
    <col min="10767" max="10767" width="20.28515625" style="77" customWidth="1"/>
    <col min="10768" max="11008" width="11.42578125" style="77"/>
    <col min="11009" max="11009" width="26.85546875" style="77" customWidth="1"/>
    <col min="11010" max="11010" width="19.5703125" style="77" customWidth="1"/>
    <col min="11011" max="11011" width="46.7109375" style="77" customWidth="1"/>
    <col min="11012" max="11013" width="24.28515625" style="77" customWidth="1"/>
    <col min="11014" max="11014" width="14" style="77" customWidth="1"/>
    <col min="11015" max="11015" width="12.28515625" style="77" customWidth="1"/>
    <col min="11016" max="11016" width="15.42578125" style="77" customWidth="1"/>
    <col min="11017" max="11021" width="0" style="77" hidden="1" customWidth="1"/>
    <col min="11022" max="11022" width="20.5703125" style="77" customWidth="1"/>
    <col min="11023" max="11023" width="20.28515625" style="77" customWidth="1"/>
    <col min="11024" max="11264" width="11.42578125" style="77"/>
    <col min="11265" max="11265" width="26.85546875" style="77" customWidth="1"/>
    <col min="11266" max="11266" width="19.5703125" style="77" customWidth="1"/>
    <col min="11267" max="11267" width="46.7109375" style="77" customWidth="1"/>
    <col min="11268" max="11269" width="24.28515625" style="77" customWidth="1"/>
    <col min="11270" max="11270" width="14" style="77" customWidth="1"/>
    <col min="11271" max="11271" width="12.28515625" style="77" customWidth="1"/>
    <col min="11272" max="11272" width="15.42578125" style="77" customWidth="1"/>
    <col min="11273" max="11277" width="0" style="77" hidden="1" customWidth="1"/>
    <col min="11278" max="11278" width="20.5703125" style="77" customWidth="1"/>
    <col min="11279" max="11279" width="20.28515625" style="77" customWidth="1"/>
    <col min="11280" max="11520" width="11.42578125" style="77"/>
    <col min="11521" max="11521" width="26.85546875" style="77" customWidth="1"/>
    <col min="11522" max="11522" width="19.5703125" style="77" customWidth="1"/>
    <col min="11523" max="11523" width="46.7109375" style="77" customWidth="1"/>
    <col min="11524" max="11525" width="24.28515625" style="77" customWidth="1"/>
    <col min="11526" max="11526" width="14" style="77" customWidth="1"/>
    <col min="11527" max="11527" width="12.28515625" style="77" customWidth="1"/>
    <col min="11528" max="11528" width="15.42578125" style="77" customWidth="1"/>
    <col min="11529" max="11533" width="0" style="77" hidden="1" customWidth="1"/>
    <col min="11534" max="11534" width="20.5703125" style="77" customWidth="1"/>
    <col min="11535" max="11535" width="20.28515625" style="77" customWidth="1"/>
    <col min="11536" max="11776" width="11.42578125" style="77"/>
    <col min="11777" max="11777" width="26.85546875" style="77" customWidth="1"/>
    <col min="11778" max="11778" width="19.5703125" style="77" customWidth="1"/>
    <col min="11779" max="11779" width="46.7109375" style="77" customWidth="1"/>
    <col min="11780" max="11781" width="24.28515625" style="77" customWidth="1"/>
    <col min="11782" max="11782" width="14" style="77" customWidth="1"/>
    <col min="11783" max="11783" width="12.28515625" style="77" customWidth="1"/>
    <col min="11784" max="11784" width="15.42578125" style="77" customWidth="1"/>
    <col min="11785" max="11789" width="0" style="77" hidden="1" customWidth="1"/>
    <col min="11790" max="11790" width="20.5703125" style="77" customWidth="1"/>
    <col min="11791" max="11791" width="20.28515625" style="77" customWidth="1"/>
    <col min="11792" max="12032" width="11.42578125" style="77"/>
    <col min="12033" max="12033" width="26.85546875" style="77" customWidth="1"/>
    <col min="12034" max="12034" width="19.5703125" style="77" customWidth="1"/>
    <col min="12035" max="12035" width="46.7109375" style="77" customWidth="1"/>
    <col min="12036" max="12037" width="24.28515625" style="77" customWidth="1"/>
    <col min="12038" max="12038" width="14" style="77" customWidth="1"/>
    <col min="12039" max="12039" width="12.28515625" style="77" customWidth="1"/>
    <col min="12040" max="12040" width="15.42578125" style="77" customWidth="1"/>
    <col min="12041" max="12045" width="0" style="77" hidden="1" customWidth="1"/>
    <col min="12046" max="12046" width="20.5703125" style="77" customWidth="1"/>
    <col min="12047" max="12047" width="20.28515625" style="77" customWidth="1"/>
    <col min="12048" max="12288" width="11.42578125" style="77"/>
    <col min="12289" max="12289" width="26.85546875" style="77" customWidth="1"/>
    <col min="12290" max="12290" width="19.5703125" style="77" customWidth="1"/>
    <col min="12291" max="12291" width="46.7109375" style="77" customWidth="1"/>
    <col min="12292" max="12293" width="24.28515625" style="77" customWidth="1"/>
    <col min="12294" max="12294" width="14" style="77" customWidth="1"/>
    <col min="12295" max="12295" width="12.28515625" style="77" customWidth="1"/>
    <col min="12296" max="12296" width="15.42578125" style="77" customWidth="1"/>
    <col min="12297" max="12301" width="0" style="77" hidden="1" customWidth="1"/>
    <col min="12302" max="12302" width="20.5703125" style="77" customWidth="1"/>
    <col min="12303" max="12303" width="20.28515625" style="77" customWidth="1"/>
    <col min="12304" max="12544" width="11.42578125" style="77"/>
    <col min="12545" max="12545" width="26.85546875" style="77" customWidth="1"/>
    <col min="12546" max="12546" width="19.5703125" style="77" customWidth="1"/>
    <col min="12547" max="12547" width="46.7109375" style="77" customWidth="1"/>
    <col min="12548" max="12549" width="24.28515625" style="77" customWidth="1"/>
    <col min="12550" max="12550" width="14" style="77" customWidth="1"/>
    <col min="12551" max="12551" width="12.28515625" style="77" customWidth="1"/>
    <col min="12552" max="12552" width="15.42578125" style="77" customWidth="1"/>
    <col min="12553" max="12557" width="0" style="77" hidden="1" customWidth="1"/>
    <col min="12558" max="12558" width="20.5703125" style="77" customWidth="1"/>
    <col min="12559" max="12559" width="20.28515625" style="77" customWidth="1"/>
    <col min="12560" max="12800" width="11.42578125" style="77"/>
    <col min="12801" max="12801" width="26.85546875" style="77" customWidth="1"/>
    <col min="12802" max="12802" width="19.5703125" style="77" customWidth="1"/>
    <col min="12803" max="12803" width="46.7109375" style="77" customWidth="1"/>
    <col min="12804" max="12805" width="24.28515625" style="77" customWidth="1"/>
    <col min="12806" max="12806" width="14" style="77" customWidth="1"/>
    <col min="12807" max="12807" width="12.28515625" style="77" customWidth="1"/>
    <col min="12808" max="12808" width="15.42578125" style="77" customWidth="1"/>
    <col min="12809" max="12813" width="0" style="77" hidden="1" customWidth="1"/>
    <col min="12814" max="12814" width="20.5703125" style="77" customWidth="1"/>
    <col min="12815" max="12815" width="20.28515625" style="77" customWidth="1"/>
    <col min="12816" max="13056" width="11.42578125" style="77"/>
    <col min="13057" max="13057" width="26.85546875" style="77" customWidth="1"/>
    <col min="13058" max="13058" width="19.5703125" style="77" customWidth="1"/>
    <col min="13059" max="13059" width="46.7109375" style="77" customWidth="1"/>
    <col min="13060" max="13061" width="24.28515625" style="77" customWidth="1"/>
    <col min="13062" max="13062" width="14" style="77" customWidth="1"/>
    <col min="13063" max="13063" width="12.28515625" style="77" customWidth="1"/>
    <col min="13064" max="13064" width="15.42578125" style="77" customWidth="1"/>
    <col min="13065" max="13069" width="0" style="77" hidden="1" customWidth="1"/>
    <col min="13070" max="13070" width="20.5703125" style="77" customWidth="1"/>
    <col min="13071" max="13071" width="20.28515625" style="77" customWidth="1"/>
    <col min="13072" max="13312" width="11.42578125" style="77"/>
    <col min="13313" max="13313" width="26.85546875" style="77" customWidth="1"/>
    <col min="13314" max="13314" width="19.5703125" style="77" customWidth="1"/>
    <col min="13315" max="13315" width="46.7109375" style="77" customWidth="1"/>
    <col min="13316" max="13317" width="24.28515625" style="77" customWidth="1"/>
    <col min="13318" max="13318" width="14" style="77" customWidth="1"/>
    <col min="13319" max="13319" width="12.28515625" style="77" customWidth="1"/>
    <col min="13320" max="13320" width="15.42578125" style="77" customWidth="1"/>
    <col min="13321" max="13325" width="0" style="77" hidden="1" customWidth="1"/>
    <col min="13326" max="13326" width="20.5703125" style="77" customWidth="1"/>
    <col min="13327" max="13327" width="20.28515625" style="77" customWidth="1"/>
    <col min="13328" max="13568" width="11.42578125" style="77"/>
    <col min="13569" max="13569" width="26.85546875" style="77" customWidth="1"/>
    <col min="13570" max="13570" width="19.5703125" style="77" customWidth="1"/>
    <col min="13571" max="13571" width="46.7109375" style="77" customWidth="1"/>
    <col min="13572" max="13573" width="24.28515625" style="77" customWidth="1"/>
    <col min="13574" max="13574" width="14" style="77" customWidth="1"/>
    <col min="13575" max="13575" width="12.28515625" style="77" customWidth="1"/>
    <col min="13576" max="13576" width="15.42578125" style="77" customWidth="1"/>
    <col min="13577" max="13581" width="0" style="77" hidden="1" customWidth="1"/>
    <col min="13582" max="13582" width="20.5703125" style="77" customWidth="1"/>
    <col min="13583" max="13583" width="20.28515625" style="77" customWidth="1"/>
    <col min="13584" max="13824" width="11.42578125" style="77"/>
    <col min="13825" max="13825" width="26.85546875" style="77" customWidth="1"/>
    <col min="13826" max="13826" width="19.5703125" style="77" customWidth="1"/>
    <col min="13827" max="13827" width="46.7109375" style="77" customWidth="1"/>
    <col min="13828" max="13829" width="24.28515625" style="77" customWidth="1"/>
    <col min="13830" max="13830" width="14" style="77" customWidth="1"/>
    <col min="13831" max="13831" width="12.28515625" style="77" customWidth="1"/>
    <col min="13832" max="13832" width="15.42578125" style="77" customWidth="1"/>
    <col min="13833" max="13837" width="0" style="77" hidden="1" customWidth="1"/>
    <col min="13838" max="13838" width="20.5703125" style="77" customWidth="1"/>
    <col min="13839" max="13839" width="20.28515625" style="77" customWidth="1"/>
    <col min="13840" max="14080" width="11.42578125" style="77"/>
    <col min="14081" max="14081" width="26.85546875" style="77" customWidth="1"/>
    <col min="14082" max="14082" width="19.5703125" style="77" customWidth="1"/>
    <col min="14083" max="14083" width="46.7109375" style="77" customWidth="1"/>
    <col min="14084" max="14085" width="24.28515625" style="77" customWidth="1"/>
    <col min="14086" max="14086" width="14" style="77" customWidth="1"/>
    <col min="14087" max="14087" width="12.28515625" style="77" customWidth="1"/>
    <col min="14088" max="14088" width="15.42578125" style="77" customWidth="1"/>
    <col min="14089" max="14093" width="0" style="77" hidden="1" customWidth="1"/>
    <col min="14094" max="14094" width="20.5703125" style="77" customWidth="1"/>
    <col min="14095" max="14095" width="20.28515625" style="77" customWidth="1"/>
    <col min="14096" max="14336" width="11.42578125" style="77"/>
    <col min="14337" max="14337" width="26.85546875" style="77" customWidth="1"/>
    <col min="14338" max="14338" width="19.5703125" style="77" customWidth="1"/>
    <col min="14339" max="14339" width="46.7109375" style="77" customWidth="1"/>
    <col min="14340" max="14341" width="24.28515625" style="77" customWidth="1"/>
    <col min="14342" max="14342" width="14" style="77" customWidth="1"/>
    <col min="14343" max="14343" width="12.28515625" style="77" customWidth="1"/>
    <col min="14344" max="14344" width="15.42578125" style="77" customWidth="1"/>
    <col min="14345" max="14349" width="0" style="77" hidden="1" customWidth="1"/>
    <col min="14350" max="14350" width="20.5703125" style="77" customWidth="1"/>
    <col min="14351" max="14351" width="20.28515625" style="77" customWidth="1"/>
    <col min="14352" max="14592" width="11.42578125" style="77"/>
    <col min="14593" max="14593" width="26.85546875" style="77" customWidth="1"/>
    <col min="14594" max="14594" width="19.5703125" style="77" customWidth="1"/>
    <col min="14595" max="14595" width="46.7109375" style="77" customWidth="1"/>
    <col min="14596" max="14597" width="24.28515625" style="77" customWidth="1"/>
    <col min="14598" max="14598" width="14" style="77" customWidth="1"/>
    <col min="14599" max="14599" width="12.28515625" style="77" customWidth="1"/>
    <col min="14600" max="14600" width="15.42578125" style="77" customWidth="1"/>
    <col min="14601" max="14605" width="0" style="77" hidden="1" customWidth="1"/>
    <col min="14606" max="14606" width="20.5703125" style="77" customWidth="1"/>
    <col min="14607" max="14607" width="20.28515625" style="77" customWidth="1"/>
    <col min="14608" max="14848" width="11.42578125" style="77"/>
    <col min="14849" max="14849" width="26.85546875" style="77" customWidth="1"/>
    <col min="14850" max="14850" width="19.5703125" style="77" customWidth="1"/>
    <col min="14851" max="14851" width="46.7109375" style="77" customWidth="1"/>
    <col min="14852" max="14853" width="24.28515625" style="77" customWidth="1"/>
    <col min="14854" max="14854" width="14" style="77" customWidth="1"/>
    <col min="14855" max="14855" width="12.28515625" style="77" customWidth="1"/>
    <col min="14856" max="14856" width="15.42578125" style="77" customWidth="1"/>
    <col min="14857" max="14861" width="0" style="77" hidden="1" customWidth="1"/>
    <col min="14862" max="14862" width="20.5703125" style="77" customWidth="1"/>
    <col min="14863" max="14863" width="20.28515625" style="77" customWidth="1"/>
    <col min="14864" max="15104" width="11.42578125" style="77"/>
    <col min="15105" max="15105" width="26.85546875" style="77" customWidth="1"/>
    <col min="15106" max="15106" width="19.5703125" style="77" customWidth="1"/>
    <col min="15107" max="15107" width="46.7109375" style="77" customWidth="1"/>
    <col min="15108" max="15109" width="24.28515625" style="77" customWidth="1"/>
    <col min="15110" max="15110" width="14" style="77" customWidth="1"/>
    <col min="15111" max="15111" width="12.28515625" style="77" customWidth="1"/>
    <col min="15112" max="15112" width="15.42578125" style="77" customWidth="1"/>
    <col min="15113" max="15117" width="0" style="77" hidden="1" customWidth="1"/>
    <col min="15118" max="15118" width="20.5703125" style="77" customWidth="1"/>
    <col min="15119" max="15119" width="20.28515625" style="77" customWidth="1"/>
    <col min="15120" max="15360" width="11.42578125" style="77"/>
    <col min="15361" max="15361" width="26.85546875" style="77" customWidth="1"/>
    <col min="15362" max="15362" width="19.5703125" style="77" customWidth="1"/>
    <col min="15363" max="15363" width="46.7109375" style="77" customWidth="1"/>
    <col min="15364" max="15365" width="24.28515625" style="77" customWidth="1"/>
    <col min="15366" max="15366" width="14" style="77" customWidth="1"/>
    <col min="15367" max="15367" width="12.28515625" style="77" customWidth="1"/>
    <col min="15368" max="15368" width="15.42578125" style="77" customWidth="1"/>
    <col min="15369" max="15373" width="0" style="77" hidden="1" customWidth="1"/>
    <col min="15374" max="15374" width="20.5703125" style="77" customWidth="1"/>
    <col min="15375" max="15375" width="20.28515625" style="77" customWidth="1"/>
    <col min="15376" max="15616" width="11.42578125" style="77"/>
    <col min="15617" max="15617" width="26.85546875" style="77" customWidth="1"/>
    <col min="15618" max="15618" width="19.5703125" style="77" customWidth="1"/>
    <col min="15619" max="15619" width="46.7109375" style="77" customWidth="1"/>
    <col min="15620" max="15621" width="24.28515625" style="77" customWidth="1"/>
    <col min="15622" max="15622" width="14" style="77" customWidth="1"/>
    <col min="15623" max="15623" width="12.28515625" style="77" customWidth="1"/>
    <col min="15624" max="15624" width="15.42578125" style="77" customWidth="1"/>
    <col min="15625" max="15629" width="0" style="77" hidden="1" customWidth="1"/>
    <col min="15630" max="15630" width="20.5703125" style="77" customWidth="1"/>
    <col min="15631" max="15631" width="20.28515625" style="77" customWidth="1"/>
    <col min="15632" max="15872" width="11.42578125" style="77"/>
    <col min="15873" max="15873" width="26.85546875" style="77" customWidth="1"/>
    <col min="15874" max="15874" width="19.5703125" style="77" customWidth="1"/>
    <col min="15875" max="15875" width="46.7109375" style="77" customWidth="1"/>
    <col min="15876" max="15877" width="24.28515625" style="77" customWidth="1"/>
    <col min="15878" max="15878" width="14" style="77" customWidth="1"/>
    <col min="15879" max="15879" width="12.28515625" style="77" customWidth="1"/>
    <col min="15880" max="15880" width="15.42578125" style="77" customWidth="1"/>
    <col min="15881" max="15885" width="0" style="77" hidden="1" customWidth="1"/>
    <col min="15886" max="15886" width="20.5703125" style="77" customWidth="1"/>
    <col min="15887" max="15887" width="20.28515625" style="77" customWidth="1"/>
    <col min="15888" max="16128" width="11.42578125" style="77"/>
    <col min="16129" max="16129" width="26.85546875" style="77" customWidth="1"/>
    <col min="16130" max="16130" width="19.5703125" style="77" customWidth="1"/>
    <col min="16131" max="16131" width="46.7109375" style="77" customWidth="1"/>
    <col min="16132" max="16133" width="24.28515625" style="77" customWidth="1"/>
    <col min="16134" max="16134" width="14" style="77" customWidth="1"/>
    <col min="16135" max="16135" width="12.28515625" style="77" customWidth="1"/>
    <col min="16136" max="16136" width="15.42578125" style="77" customWidth="1"/>
    <col min="16137" max="16141" width="0" style="77" hidden="1" customWidth="1"/>
    <col min="16142" max="16142" width="20.5703125" style="77" customWidth="1"/>
    <col min="16143" max="16143" width="20.28515625" style="77" customWidth="1"/>
    <col min="16144" max="16384" width="11.42578125" style="77"/>
  </cols>
  <sheetData>
    <row r="1" spans="1:15" s="70" customFormat="1" ht="15.75" customHeight="1" x14ac:dyDescent="0.2">
      <c r="A1" s="454"/>
      <c r="B1" s="455" t="s">
        <v>101</v>
      </c>
      <c r="C1" s="456"/>
      <c r="D1" s="456"/>
      <c r="E1" s="456"/>
      <c r="F1" s="456"/>
      <c r="G1" s="456"/>
      <c r="H1" s="192"/>
      <c r="I1" s="455"/>
      <c r="J1" s="459"/>
      <c r="K1" s="459"/>
      <c r="L1" s="460"/>
      <c r="M1" s="193"/>
      <c r="N1" s="462" t="s">
        <v>102</v>
      </c>
      <c r="O1" s="463"/>
    </row>
    <row r="2" spans="1:15" s="70" customFormat="1" ht="18.75" customHeight="1" x14ac:dyDescent="0.2">
      <c r="A2" s="454"/>
      <c r="B2" s="455"/>
      <c r="C2" s="456"/>
      <c r="D2" s="456"/>
      <c r="E2" s="456"/>
      <c r="F2" s="456"/>
      <c r="G2" s="456"/>
      <c r="H2" s="192"/>
      <c r="I2" s="455"/>
      <c r="J2" s="459"/>
      <c r="K2" s="459"/>
      <c r="L2" s="460"/>
      <c r="M2" s="193"/>
      <c r="N2" s="464"/>
      <c r="O2" s="465"/>
    </row>
    <row r="3" spans="1:15" s="70" customFormat="1" ht="17.25" customHeight="1" x14ac:dyDescent="0.2">
      <c r="A3" s="454"/>
      <c r="B3" s="455"/>
      <c r="C3" s="456"/>
      <c r="D3" s="456"/>
      <c r="E3" s="456"/>
      <c r="F3" s="456"/>
      <c r="G3" s="456"/>
      <c r="H3" s="192"/>
      <c r="I3" s="455"/>
      <c r="J3" s="459"/>
      <c r="K3" s="459"/>
      <c r="L3" s="460"/>
      <c r="M3" s="193"/>
      <c r="N3" s="466" t="s">
        <v>103</v>
      </c>
      <c r="O3" s="467"/>
    </row>
    <row r="4" spans="1:15" s="70" customFormat="1" ht="19.5" customHeight="1" x14ac:dyDescent="0.2">
      <c r="A4" s="454"/>
      <c r="B4" s="455"/>
      <c r="C4" s="456"/>
      <c r="D4" s="456"/>
      <c r="E4" s="456"/>
      <c r="F4" s="456"/>
      <c r="G4" s="456"/>
      <c r="H4" s="192"/>
      <c r="I4" s="455"/>
      <c r="J4" s="459"/>
      <c r="K4" s="459"/>
      <c r="L4" s="460"/>
      <c r="M4" s="194"/>
      <c r="N4" s="126" t="s">
        <v>104</v>
      </c>
      <c r="O4" s="126" t="s">
        <v>105</v>
      </c>
    </row>
    <row r="5" spans="1:15" s="70" customFormat="1" ht="12.75" x14ac:dyDescent="0.2">
      <c r="A5" s="71" t="s">
        <v>106</v>
      </c>
      <c r="B5" s="457"/>
      <c r="C5" s="458"/>
      <c r="D5" s="458"/>
      <c r="E5" s="458"/>
      <c r="F5" s="458"/>
      <c r="G5" s="458"/>
      <c r="H5" s="195"/>
      <c r="I5" s="457"/>
      <c r="J5" s="458"/>
      <c r="K5" s="458"/>
      <c r="L5" s="461"/>
      <c r="M5" s="196"/>
      <c r="N5" s="126">
        <v>7</v>
      </c>
      <c r="O5" s="126" t="s">
        <v>107</v>
      </c>
    </row>
    <row r="6" spans="1:15" s="70" customFormat="1" ht="12.75" x14ac:dyDescent="0.2">
      <c r="A6" s="448" t="s">
        <v>108</v>
      </c>
      <c r="B6" s="468"/>
      <c r="C6" s="469" t="s">
        <v>4</v>
      </c>
      <c r="D6" s="469"/>
      <c r="E6" s="469"/>
      <c r="F6" s="469"/>
      <c r="G6" s="469"/>
      <c r="H6" s="469"/>
      <c r="I6" s="469"/>
      <c r="J6" s="469"/>
      <c r="K6" s="469"/>
      <c r="L6" s="469"/>
      <c r="M6" s="469"/>
      <c r="N6" s="469"/>
      <c r="O6" s="469"/>
    </row>
    <row r="7" spans="1:15" s="70" customFormat="1" ht="12.75" x14ac:dyDescent="0.2">
      <c r="A7" s="448" t="s">
        <v>109</v>
      </c>
      <c r="B7" s="448"/>
      <c r="C7" s="449" t="s">
        <v>236</v>
      </c>
      <c r="D7" s="449"/>
      <c r="E7" s="449"/>
      <c r="F7" s="449"/>
      <c r="G7" s="449"/>
      <c r="H7" s="449"/>
      <c r="I7" s="449"/>
      <c r="J7" s="449"/>
      <c r="K7" s="449"/>
      <c r="L7" s="449"/>
      <c r="M7" s="449"/>
      <c r="N7" s="449"/>
      <c r="O7" s="449"/>
    </row>
    <row r="8" spans="1:15" s="72" customFormat="1" ht="12.75" x14ac:dyDescent="0.2">
      <c r="A8" s="448" t="s">
        <v>237</v>
      </c>
      <c r="B8" s="448"/>
      <c r="C8" s="449"/>
      <c r="D8" s="449"/>
      <c r="E8" s="449"/>
      <c r="F8" s="449"/>
      <c r="G8" s="449"/>
      <c r="H8" s="449"/>
      <c r="I8" s="449"/>
      <c r="J8" s="449"/>
      <c r="K8" s="449"/>
      <c r="L8" s="449"/>
      <c r="M8" s="449"/>
      <c r="N8" s="449"/>
      <c r="O8" s="449"/>
    </row>
    <row r="9" spans="1:15" s="72" customFormat="1" ht="24" customHeight="1" x14ac:dyDescent="0.2">
      <c r="A9" s="129"/>
      <c r="B9" s="130"/>
      <c r="C9" s="130"/>
      <c r="D9" s="130"/>
      <c r="E9" s="130"/>
      <c r="F9" s="130"/>
      <c r="G9" s="130"/>
      <c r="H9" s="130"/>
      <c r="I9" s="130"/>
      <c r="J9" s="130"/>
      <c r="K9" s="130"/>
      <c r="L9" s="130"/>
      <c r="M9" s="130"/>
      <c r="N9" s="130"/>
      <c r="O9" s="130"/>
    </row>
    <row r="10" spans="1:15" s="72" customFormat="1" ht="22.5" customHeight="1" x14ac:dyDescent="0.2">
      <c r="A10" s="450" t="s">
        <v>110</v>
      </c>
      <c r="B10" s="451"/>
      <c r="C10" s="452" t="s">
        <v>30</v>
      </c>
      <c r="D10" s="453"/>
      <c r="E10" s="453"/>
      <c r="F10" s="453"/>
      <c r="G10" s="453"/>
      <c r="H10" s="453"/>
      <c r="I10" s="453"/>
      <c r="J10" s="453"/>
      <c r="K10" s="453"/>
      <c r="L10" s="453"/>
      <c r="M10" s="453"/>
      <c r="N10" s="453"/>
      <c r="O10" s="453"/>
    </row>
    <row r="11" spans="1:15" s="72" customFormat="1" ht="22.5" customHeight="1" x14ac:dyDescent="0.2">
      <c r="A11" s="476" t="s">
        <v>111</v>
      </c>
      <c r="B11" s="143" t="s">
        <v>112</v>
      </c>
      <c r="C11" s="145" t="s">
        <v>113</v>
      </c>
      <c r="D11" s="73" t="s">
        <v>112</v>
      </c>
      <c r="E11" s="478" t="s">
        <v>238</v>
      </c>
      <c r="F11" s="480" t="s">
        <v>115</v>
      </c>
      <c r="G11" s="481"/>
      <c r="H11" s="478" t="s">
        <v>239</v>
      </c>
      <c r="I11" s="144" t="s">
        <v>240</v>
      </c>
      <c r="J11" s="145" t="s">
        <v>241</v>
      </c>
      <c r="K11" s="144" t="s">
        <v>242</v>
      </c>
      <c r="L11" s="144" t="s">
        <v>241</v>
      </c>
      <c r="M11" s="197" t="s">
        <v>243</v>
      </c>
      <c r="N11" s="131" t="s">
        <v>116</v>
      </c>
      <c r="O11" s="482" t="s">
        <v>117</v>
      </c>
    </row>
    <row r="12" spans="1:15" s="72" customFormat="1" ht="33" customHeight="1" x14ac:dyDescent="0.2">
      <c r="A12" s="477"/>
      <c r="B12" s="74" t="s">
        <v>118</v>
      </c>
      <c r="C12" s="75" t="s">
        <v>119</v>
      </c>
      <c r="D12" s="76" t="s">
        <v>120</v>
      </c>
      <c r="E12" s="479"/>
      <c r="F12" s="76" t="s">
        <v>244</v>
      </c>
      <c r="G12" s="76" t="s">
        <v>245</v>
      </c>
      <c r="H12" s="479"/>
      <c r="I12" s="144" t="s">
        <v>246</v>
      </c>
      <c r="J12" s="145" t="s">
        <v>247</v>
      </c>
      <c r="K12" s="144" t="s">
        <v>248</v>
      </c>
      <c r="L12" s="144" t="s">
        <v>24</v>
      </c>
      <c r="M12" s="197" t="s">
        <v>24</v>
      </c>
      <c r="N12" s="132" t="s">
        <v>121</v>
      </c>
      <c r="O12" s="483"/>
    </row>
    <row r="13" spans="1:15" ht="18" hidden="1" customHeight="1" x14ac:dyDescent="0.2">
      <c r="A13" s="470" t="s">
        <v>122</v>
      </c>
      <c r="B13" s="470" t="s">
        <v>249</v>
      </c>
      <c r="C13" s="484" t="s">
        <v>123</v>
      </c>
      <c r="D13" s="484" t="s">
        <v>124</v>
      </c>
      <c r="E13" s="472" t="s">
        <v>250</v>
      </c>
      <c r="F13" s="470" t="s">
        <v>251</v>
      </c>
      <c r="G13" s="470" t="s">
        <v>252</v>
      </c>
      <c r="H13" s="471" t="s">
        <v>253</v>
      </c>
      <c r="I13" s="133"/>
      <c r="J13" s="198"/>
      <c r="K13" s="472"/>
      <c r="L13" s="133"/>
      <c r="M13" s="133"/>
      <c r="N13" s="470" t="s">
        <v>125</v>
      </c>
      <c r="O13" s="475" t="s">
        <v>126</v>
      </c>
    </row>
    <row r="14" spans="1:15" ht="18" hidden="1" customHeight="1" x14ac:dyDescent="0.2">
      <c r="A14" s="470"/>
      <c r="B14" s="470"/>
      <c r="C14" s="484"/>
      <c r="D14" s="484"/>
      <c r="E14" s="473"/>
      <c r="F14" s="470"/>
      <c r="G14" s="470"/>
      <c r="H14" s="471"/>
      <c r="I14" s="133"/>
      <c r="J14" s="198"/>
      <c r="K14" s="473"/>
      <c r="L14" s="133"/>
      <c r="M14" s="133"/>
      <c r="N14" s="470"/>
      <c r="O14" s="475"/>
    </row>
    <row r="15" spans="1:15" ht="18" hidden="1" customHeight="1" x14ac:dyDescent="0.2">
      <c r="A15" s="470"/>
      <c r="B15" s="470"/>
      <c r="C15" s="484"/>
      <c r="D15" s="484"/>
      <c r="E15" s="473"/>
      <c r="F15" s="470"/>
      <c r="G15" s="470"/>
      <c r="H15" s="471"/>
      <c r="I15" s="133"/>
      <c r="J15" s="198"/>
      <c r="K15" s="473"/>
      <c r="L15" s="133"/>
      <c r="M15" s="133"/>
      <c r="N15" s="470"/>
      <c r="O15" s="475"/>
    </row>
    <row r="16" spans="1:15" ht="18" hidden="1" customHeight="1" x14ac:dyDescent="0.2">
      <c r="A16" s="470"/>
      <c r="B16" s="470"/>
      <c r="C16" s="484"/>
      <c r="D16" s="484"/>
      <c r="E16" s="473"/>
      <c r="F16" s="470"/>
      <c r="G16" s="470"/>
      <c r="H16" s="471"/>
      <c r="I16" s="133"/>
      <c r="J16" s="198"/>
      <c r="K16" s="473"/>
      <c r="L16" s="133"/>
      <c r="M16" s="133"/>
      <c r="N16" s="470"/>
      <c r="O16" s="475"/>
    </row>
    <row r="17" spans="1:15" ht="18" hidden="1" customHeight="1" x14ac:dyDescent="0.2">
      <c r="A17" s="470"/>
      <c r="B17" s="470"/>
      <c r="C17" s="484"/>
      <c r="D17" s="484"/>
      <c r="E17" s="473"/>
      <c r="F17" s="470"/>
      <c r="G17" s="470"/>
      <c r="H17" s="471"/>
      <c r="I17" s="133"/>
      <c r="J17" s="198"/>
      <c r="K17" s="473"/>
      <c r="L17" s="133"/>
      <c r="M17" s="133"/>
      <c r="N17" s="470"/>
      <c r="O17" s="475"/>
    </row>
    <row r="18" spans="1:15" ht="36" hidden="1" customHeight="1" x14ac:dyDescent="0.2">
      <c r="A18" s="470"/>
      <c r="B18" s="470"/>
      <c r="C18" s="484"/>
      <c r="D18" s="484"/>
      <c r="E18" s="474"/>
      <c r="F18" s="470"/>
      <c r="G18" s="470"/>
      <c r="H18" s="471"/>
      <c r="I18" s="133"/>
      <c r="J18" s="198"/>
      <c r="K18" s="474"/>
      <c r="L18" s="133"/>
      <c r="M18" s="133"/>
      <c r="N18" s="470"/>
      <c r="O18" s="475"/>
    </row>
    <row r="19" spans="1:15" ht="47.25" customHeight="1" x14ac:dyDescent="0.2">
      <c r="A19" s="498" t="s">
        <v>254</v>
      </c>
      <c r="B19" s="499" t="s">
        <v>127</v>
      </c>
      <c r="C19" s="289" t="s">
        <v>128</v>
      </c>
      <c r="D19" s="199" t="s">
        <v>255</v>
      </c>
      <c r="E19" s="78" t="s">
        <v>256</v>
      </c>
      <c r="F19" s="200">
        <v>44562</v>
      </c>
      <c r="G19" s="200">
        <v>44926</v>
      </c>
      <c r="H19" s="78">
        <v>0.3</v>
      </c>
      <c r="I19" s="201"/>
      <c r="J19" s="202"/>
      <c r="K19" s="501">
        <v>0.5</v>
      </c>
      <c r="L19" s="501">
        <f>SUM(J19:J23)*K19</f>
        <v>0</v>
      </c>
      <c r="M19" s="501">
        <f>+L19/K19</f>
        <v>0</v>
      </c>
      <c r="N19" s="504">
        <v>300000000</v>
      </c>
      <c r="O19" s="485" t="s">
        <v>257</v>
      </c>
    </row>
    <row r="20" spans="1:15" ht="60.75" customHeight="1" x14ac:dyDescent="0.2">
      <c r="A20" s="498"/>
      <c r="B20" s="500"/>
      <c r="C20" s="203" t="s">
        <v>258</v>
      </c>
      <c r="D20" s="199" t="s">
        <v>130</v>
      </c>
      <c r="E20" s="78" t="s">
        <v>259</v>
      </c>
      <c r="F20" s="200">
        <v>44562</v>
      </c>
      <c r="G20" s="200">
        <v>44650</v>
      </c>
      <c r="H20" s="80">
        <v>0.1</v>
      </c>
      <c r="I20" s="201"/>
      <c r="J20" s="202"/>
      <c r="K20" s="502"/>
      <c r="L20" s="502"/>
      <c r="M20" s="502"/>
      <c r="N20" s="505"/>
      <c r="O20" s="486"/>
    </row>
    <row r="21" spans="1:15" ht="47.25" customHeight="1" x14ac:dyDescent="0.2">
      <c r="A21" s="498"/>
      <c r="B21" s="500"/>
      <c r="C21" s="290" t="s">
        <v>260</v>
      </c>
      <c r="D21" s="204" t="s">
        <v>130</v>
      </c>
      <c r="E21" s="204" t="s">
        <v>261</v>
      </c>
      <c r="F21" s="200">
        <v>44562</v>
      </c>
      <c r="G21" s="79" t="s">
        <v>262</v>
      </c>
      <c r="H21" s="80">
        <v>0.1</v>
      </c>
      <c r="I21" s="201"/>
      <c r="J21" s="202"/>
      <c r="K21" s="502"/>
      <c r="L21" s="502"/>
      <c r="M21" s="502"/>
      <c r="N21" s="505"/>
      <c r="O21" s="486"/>
    </row>
    <row r="22" spans="1:15" ht="47.25" customHeight="1" x14ac:dyDescent="0.2">
      <c r="A22" s="498"/>
      <c r="B22" s="500"/>
      <c r="C22" s="291" t="s">
        <v>263</v>
      </c>
      <c r="D22" s="199" t="s">
        <v>255</v>
      </c>
      <c r="E22" s="199" t="s">
        <v>265</v>
      </c>
      <c r="F22" s="200">
        <v>44835</v>
      </c>
      <c r="G22" s="200">
        <v>44926</v>
      </c>
      <c r="H22" s="80">
        <v>0.4</v>
      </c>
      <c r="I22" s="201"/>
      <c r="J22" s="202"/>
      <c r="K22" s="502"/>
      <c r="L22" s="502"/>
      <c r="M22" s="502"/>
      <c r="N22" s="505"/>
      <c r="O22" s="486"/>
    </row>
    <row r="23" spans="1:15" ht="47.25" customHeight="1" x14ac:dyDescent="0.2">
      <c r="A23" s="498"/>
      <c r="B23" s="500"/>
      <c r="C23" s="291" t="s">
        <v>266</v>
      </c>
      <c r="D23" s="204" t="s">
        <v>255</v>
      </c>
      <c r="E23" s="204" t="s">
        <v>267</v>
      </c>
      <c r="F23" s="200">
        <v>44835</v>
      </c>
      <c r="G23" s="200">
        <v>44926</v>
      </c>
      <c r="H23" s="80">
        <v>0.1</v>
      </c>
      <c r="I23" s="201"/>
      <c r="J23" s="202"/>
      <c r="K23" s="503"/>
      <c r="L23" s="503"/>
      <c r="M23" s="503"/>
      <c r="N23" s="505"/>
      <c r="O23" s="486"/>
    </row>
    <row r="24" spans="1:15" ht="47.25" customHeight="1" x14ac:dyDescent="0.2">
      <c r="A24" s="487" t="s">
        <v>268</v>
      </c>
      <c r="B24" s="488" t="s">
        <v>127</v>
      </c>
      <c r="C24" s="205" t="s">
        <v>131</v>
      </c>
      <c r="D24" s="199" t="s">
        <v>255</v>
      </c>
      <c r="E24" s="206" t="s">
        <v>269</v>
      </c>
      <c r="F24" s="207">
        <v>44562</v>
      </c>
      <c r="G24" s="207">
        <v>44650</v>
      </c>
      <c r="H24" s="81">
        <v>0.2</v>
      </c>
      <c r="I24" s="201"/>
      <c r="J24" s="202"/>
      <c r="K24" s="489">
        <v>0.5</v>
      </c>
      <c r="L24" s="489">
        <f>SUM(J24:J27)*K24</f>
        <v>0</v>
      </c>
      <c r="M24" s="489">
        <f>+L24/K24</f>
        <v>0</v>
      </c>
      <c r="N24" s="492">
        <v>2500000</v>
      </c>
      <c r="O24" s="495" t="s">
        <v>270</v>
      </c>
    </row>
    <row r="25" spans="1:15" ht="47.25" customHeight="1" x14ac:dyDescent="0.2">
      <c r="A25" s="487"/>
      <c r="B25" s="488"/>
      <c r="C25" s="205" t="s">
        <v>132</v>
      </c>
      <c r="D25" s="206" t="s">
        <v>130</v>
      </c>
      <c r="E25" s="78" t="s">
        <v>259</v>
      </c>
      <c r="F25" s="207">
        <v>44562</v>
      </c>
      <c r="G25" s="207">
        <v>44650</v>
      </c>
      <c r="H25" s="81">
        <v>0.1</v>
      </c>
      <c r="I25" s="201"/>
      <c r="J25" s="202"/>
      <c r="K25" s="490"/>
      <c r="L25" s="490"/>
      <c r="M25" s="490"/>
      <c r="N25" s="493"/>
      <c r="O25" s="496"/>
    </row>
    <row r="26" spans="1:15" ht="47.25" customHeight="1" x14ac:dyDescent="0.2">
      <c r="A26" s="487"/>
      <c r="B26" s="488"/>
      <c r="C26" s="205" t="s">
        <v>133</v>
      </c>
      <c r="D26" s="208" t="s">
        <v>255</v>
      </c>
      <c r="E26" s="78" t="s">
        <v>256</v>
      </c>
      <c r="F26" s="207">
        <v>44562</v>
      </c>
      <c r="G26" s="207">
        <v>44926</v>
      </c>
      <c r="H26" s="81">
        <v>0.6</v>
      </c>
      <c r="I26" s="201"/>
      <c r="J26" s="202"/>
      <c r="K26" s="490"/>
      <c r="L26" s="490"/>
      <c r="M26" s="490"/>
      <c r="N26" s="493"/>
      <c r="O26" s="496"/>
    </row>
    <row r="27" spans="1:15" ht="47.25" customHeight="1" x14ac:dyDescent="0.2">
      <c r="A27" s="487"/>
      <c r="B27" s="488"/>
      <c r="C27" s="82" t="s">
        <v>271</v>
      </c>
      <c r="D27" s="206" t="s">
        <v>255</v>
      </c>
      <c r="E27" s="206" t="s">
        <v>272</v>
      </c>
      <c r="F27" s="207">
        <v>44562</v>
      </c>
      <c r="G27" s="207">
        <v>44926</v>
      </c>
      <c r="H27" s="81">
        <v>0.1</v>
      </c>
      <c r="I27" s="201"/>
      <c r="J27" s="202"/>
      <c r="K27" s="491"/>
      <c r="L27" s="491"/>
      <c r="M27" s="491"/>
      <c r="N27" s="494"/>
      <c r="O27" s="497"/>
    </row>
    <row r="28" spans="1:15" ht="13.5" customHeight="1" x14ac:dyDescent="0.2">
      <c r="A28" s="209"/>
      <c r="B28" s="210"/>
      <c r="C28" s="211"/>
      <c r="D28" s="210"/>
      <c r="E28" s="210"/>
      <c r="F28" s="212"/>
      <c r="G28" s="212"/>
      <c r="H28" s="212"/>
      <c r="I28" s="83"/>
      <c r="J28" s="213"/>
      <c r="K28" s="214" t="s">
        <v>273</v>
      </c>
      <c r="L28" s="214">
        <f>SUM(L19:L27)</f>
        <v>0</v>
      </c>
      <c r="M28" s="214">
        <f>AVERAGE(M19:M27)</f>
        <v>0</v>
      </c>
      <c r="N28" s="215"/>
      <c r="O28" s="216"/>
    </row>
    <row r="29" spans="1:15" ht="13.5" customHeight="1" x14ac:dyDescent="0.2">
      <c r="A29" s="217"/>
      <c r="B29" s="217"/>
      <c r="C29" s="218"/>
      <c r="D29" s="217"/>
      <c r="E29" s="217"/>
      <c r="F29" s="217"/>
      <c r="G29" s="217"/>
      <c r="H29" s="219"/>
      <c r="I29" s="220"/>
      <c r="J29" s="219"/>
      <c r="K29" s="220"/>
      <c r="L29" s="220"/>
      <c r="M29" s="220"/>
      <c r="N29" s="84"/>
      <c r="O29" s="84"/>
    </row>
    <row r="30" spans="1:15" ht="21.75" customHeight="1" x14ac:dyDescent="0.2">
      <c r="A30" s="450" t="s">
        <v>134</v>
      </c>
      <c r="B30" s="451"/>
      <c r="C30" s="452" t="s">
        <v>135</v>
      </c>
      <c r="D30" s="453"/>
      <c r="E30" s="453"/>
      <c r="F30" s="453"/>
      <c r="G30" s="453"/>
      <c r="H30" s="453"/>
      <c r="I30" s="453"/>
      <c r="J30" s="453"/>
      <c r="K30" s="453"/>
      <c r="L30" s="453"/>
      <c r="M30" s="453"/>
      <c r="N30" s="453"/>
      <c r="O30" s="453"/>
    </row>
    <row r="31" spans="1:15" s="72" customFormat="1" ht="21.75" customHeight="1" x14ac:dyDescent="0.2">
      <c r="A31" s="476" t="s">
        <v>111</v>
      </c>
      <c r="B31" s="143" t="s">
        <v>112</v>
      </c>
      <c r="C31" s="145" t="s">
        <v>113</v>
      </c>
      <c r="D31" s="73" t="s">
        <v>112</v>
      </c>
      <c r="E31" s="478" t="s">
        <v>238</v>
      </c>
      <c r="F31" s="480" t="s">
        <v>115</v>
      </c>
      <c r="G31" s="481"/>
      <c r="H31" s="478" t="s">
        <v>114</v>
      </c>
      <c r="I31" s="144" t="s">
        <v>240</v>
      </c>
      <c r="J31" s="145" t="s">
        <v>241</v>
      </c>
      <c r="K31" s="144" t="s">
        <v>242</v>
      </c>
      <c r="L31" s="144" t="s">
        <v>241</v>
      </c>
      <c r="M31" s="197" t="s">
        <v>243</v>
      </c>
      <c r="N31" s="131" t="s">
        <v>116</v>
      </c>
      <c r="O31" s="482" t="s">
        <v>117</v>
      </c>
    </row>
    <row r="32" spans="1:15" s="72" customFormat="1" ht="39" customHeight="1" x14ac:dyDescent="0.2">
      <c r="A32" s="477"/>
      <c r="B32" s="74" t="s">
        <v>118</v>
      </c>
      <c r="C32" s="75" t="s">
        <v>119</v>
      </c>
      <c r="D32" s="76" t="s">
        <v>120</v>
      </c>
      <c r="E32" s="479"/>
      <c r="F32" s="76" t="s">
        <v>244</v>
      </c>
      <c r="G32" s="76" t="s">
        <v>245</v>
      </c>
      <c r="H32" s="479"/>
      <c r="I32" s="144" t="s">
        <v>246</v>
      </c>
      <c r="J32" s="145" t="s">
        <v>247</v>
      </c>
      <c r="K32" s="144" t="s">
        <v>248</v>
      </c>
      <c r="L32" s="144" t="s">
        <v>24</v>
      </c>
      <c r="M32" s="197" t="s">
        <v>24</v>
      </c>
      <c r="N32" s="132" t="s">
        <v>121</v>
      </c>
      <c r="O32" s="483"/>
    </row>
    <row r="33" spans="1:15" ht="47.25" customHeight="1" x14ac:dyDescent="0.2">
      <c r="A33" s="511" t="s">
        <v>274</v>
      </c>
      <c r="B33" s="469" t="s">
        <v>136</v>
      </c>
      <c r="C33" s="85" t="s">
        <v>275</v>
      </c>
      <c r="D33" s="127" t="s">
        <v>137</v>
      </c>
      <c r="E33" s="127" t="s">
        <v>276</v>
      </c>
      <c r="F33" s="128">
        <v>44562</v>
      </c>
      <c r="G33" s="128">
        <v>44926</v>
      </c>
      <c r="H33" s="86">
        <v>0.15</v>
      </c>
      <c r="I33" s="221"/>
      <c r="J33" s="202"/>
      <c r="K33" s="509"/>
      <c r="L33" s="509"/>
      <c r="M33" s="509"/>
      <c r="N33" s="512" t="s">
        <v>277</v>
      </c>
      <c r="O33" s="469" t="s">
        <v>138</v>
      </c>
    </row>
    <row r="34" spans="1:15" ht="47.25" customHeight="1" x14ac:dyDescent="0.2">
      <c r="A34" s="511"/>
      <c r="B34" s="469"/>
      <c r="C34" s="88" t="s">
        <v>278</v>
      </c>
      <c r="D34" s="127" t="s">
        <v>137</v>
      </c>
      <c r="E34" s="127" t="s">
        <v>279</v>
      </c>
      <c r="F34" s="128">
        <v>44562</v>
      </c>
      <c r="G34" s="128">
        <v>44926</v>
      </c>
      <c r="H34" s="86">
        <v>0.25</v>
      </c>
      <c r="I34" s="221"/>
      <c r="J34" s="202"/>
      <c r="K34" s="509"/>
      <c r="L34" s="509"/>
      <c r="M34" s="509"/>
      <c r="N34" s="512"/>
      <c r="O34" s="469"/>
    </row>
    <row r="35" spans="1:15" ht="47.25" customHeight="1" x14ac:dyDescent="0.2">
      <c r="A35" s="511"/>
      <c r="B35" s="469"/>
      <c r="C35" s="88" t="s">
        <v>280</v>
      </c>
      <c r="D35" s="127" t="s">
        <v>137</v>
      </c>
      <c r="E35" s="127" t="s">
        <v>281</v>
      </c>
      <c r="F35" s="128">
        <v>44562</v>
      </c>
      <c r="G35" s="128">
        <v>44926</v>
      </c>
      <c r="H35" s="86">
        <v>0.15</v>
      </c>
      <c r="I35" s="221"/>
      <c r="J35" s="202"/>
      <c r="K35" s="509"/>
      <c r="L35" s="509"/>
      <c r="M35" s="509"/>
      <c r="N35" s="512"/>
      <c r="O35" s="469"/>
    </row>
    <row r="36" spans="1:15" ht="47.25" customHeight="1" x14ac:dyDescent="0.2">
      <c r="A36" s="511"/>
      <c r="B36" s="469"/>
      <c r="C36" s="88" t="s">
        <v>282</v>
      </c>
      <c r="D36" s="127" t="s">
        <v>137</v>
      </c>
      <c r="E36" s="127" t="s">
        <v>283</v>
      </c>
      <c r="F36" s="128">
        <v>44562</v>
      </c>
      <c r="G36" s="128">
        <v>44926</v>
      </c>
      <c r="H36" s="86">
        <v>0.15</v>
      </c>
      <c r="I36" s="221"/>
      <c r="J36" s="202"/>
      <c r="K36" s="509"/>
      <c r="L36" s="509"/>
      <c r="M36" s="509"/>
      <c r="N36" s="512"/>
      <c r="O36" s="469"/>
    </row>
    <row r="37" spans="1:15" ht="76.5" x14ac:dyDescent="0.2">
      <c r="A37" s="511"/>
      <c r="B37" s="469"/>
      <c r="C37" s="88" t="s">
        <v>284</v>
      </c>
      <c r="D37" s="127" t="s">
        <v>137</v>
      </c>
      <c r="E37" s="127" t="s">
        <v>285</v>
      </c>
      <c r="F37" s="128">
        <v>44562</v>
      </c>
      <c r="G37" s="128">
        <v>44834</v>
      </c>
      <c r="H37" s="86">
        <v>0.15</v>
      </c>
      <c r="I37" s="221"/>
      <c r="J37" s="202"/>
      <c r="K37" s="509"/>
      <c r="L37" s="509"/>
      <c r="M37" s="509"/>
      <c r="N37" s="512"/>
      <c r="O37" s="469"/>
    </row>
    <row r="38" spans="1:15" ht="51" customHeight="1" x14ac:dyDescent="0.2">
      <c r="A38" s="511"/>
      <c r="B38" s="469"/>
      <c r="C38" s="88" t="s">
        <v>286</v>
      </c>
      <c r="D38" s="127" t="s">
        <v>137</v>
      </c>
      <c r="E38" s="127" t="s">
        <v>287</v>
      </c>
      <c r="F38" s="128">
        <v>44562</v>
      </c>
      <c r="G38" s="128">
        <v>44926</v>
      </c>
      <c r="H38" s="86">
        <v>0.15</v>
      </c>
      <c r="I38" s="221"/>
      <c r="J38" s="202"/>
      <c r="K38" s="509"/>
      <c r="L38" s="509"/>
      <c r="M38" s="509"/>
      <c r="N38" s="512"/>
      <c r="O38" s="469"/>
    </row>
    <row r="39" spans="1:15" ht="47.25" customHeight="1" x14ac:dyDescent="0.2">
      <c r="A39" s="506" t="s">
        <v>139</v>
      </c>
      <c r="B39" s="469" t="s">
        <v>136</v>
      </c>
      <c r="C39" s="88" t="s">
        <v>288</v>
      </c>
      <c r="D39" s="127" t="s">
        <v>289</v>
      </c>
      <c r="E39" s="127" t="s">
        <v>290</v>
      </c>
      <c r="F39" s="128">
        <v>44562</v>
      </c>
      <c r="G39" s="128">
        <v>44742</v>
      </c>
      <c r="H39" s="86">
        <v>0.15</v>
      </c>
      <c r="I39" s="221"/>
      <c r="J39" s="202"/>
      <c r="K39" s="509"/>
      <c r="L39" s="509"/>
      <c r="M39" s="509"/>
      <c r="N39" s="510" t="s">
        <v>291</v>
      </c>
      <c r="O39" s="469" t="s">
        <v>140</v>
      </c>
    </row>
    <row r="40" spans="1:15" ht="47.25" customHeight="1" x14ac:dyDescent="0.2">
      <c r="A40" s="507"/>
      <c r="B40" s="469"/>
      <c r="C40" s="85" t="s">
        <v>292</v>
      </c>
      <c r="D40" s="127" t="s">
        <v>289</v>
      </c>
      <c r="E40" s="127" t="s">
        <v>293</v>
      </c>
      <c r="F40" s="128">
        <v>44652</v>
      </c>
      <c r="G40" s="128">
        <v>44834</v>
      </c>
      <c r="H40" s="86">
        <v>0.4</v>
      </c>
      <c r="I40" s="221"/>
      <c r="J40" s="202"/>
      <c r="K40" s="509"/>
      <c r="L40" s="509"/>
      <c r="M40" s="509"/>
      <c r="N40" s="510"/>
      <c r="O40" s="469"/>
    </row>
    <row r="41" spans="1:15" ht="47.25" customHeight="1" x14ac:dyDescent="0.2">
      <c r="A41" s="508"/>
      <c r="B41" s="469"/>
      <c r="C41" s="85" t="s">
        <v>294</v>
      </c>
      <c r="D41" s="127" t="s">
        <v>295</v>
      </c>
      <c r="E41" s="127" t="s">
        <v>293</v>
      </c>
      <c r="F41" s="128">
        <v>44743</v>
      </c>
      <c r="G41" s="128">
        <v>44926</v>
      </c>
      <c r="H41" s="86">
        <v>0.45</v>
      </c>
      <c r="I41" s="221"/>
      <c r="J41" s="202"/>
      <c r="K41" s="509"/>
      <c r="L41" s="509"/>
      <c r="M41" s="509"/>
      <c r="N41" s="510"/>
      <c r="O41" s="469"/>
    </row>
    <row r="42" spans="1:15" ht="62.25" customHeight="1" x14ac:dyDescent="0.2">
      <c r="A42" s="134" t="s">
        <v>141</v>
      </c>
      <c r="B42" s="127" t="s">
        <v>136</v>
      </c>
      <c r="C42" s="85" t="s">
        <v>296</v>
      </c>
      <c r="D42" s="127" t="s">
        <v>137</v>
      </c>
      <c r="E42" s="127" t="s">
        <v>297</v>
      </c>
      <c r="F42" s="128">
        <v>44743</v>
      </c>
      <c r="G42" s="128">
        <v>44834</v>
      </c>
      <c r="H42" s="86">
        <v>1</v>
      </c>
      <c r="I42" s="221"/>
      <c r="J42" s="202"/>
      <c r="K42" s="94"/>
      <c r="L42" s="94"/>
      <c r="M42" s="94"/>
      <c r="N42" s="222" t="s">
        <v>298</v>
      </c>
      <c r="O42" s="127" t="s">
        <v>142</v>
      </c>
    </row>
    <row r="43" spans="1:15" ht="51" x14ac:dyDescent="0.2">
      <c r="A43" s="506" t="s">
        <v>143</v>
      </c>
      <c r="B43" s="514" t="s">
        <v>136</v>
      </c>
      <c r="C43" s="85" t="s">
        <v>299</v>
      </c>
      <c r="D43" s="127" t="s">
        <v>137</v>
      </c>
      <c r="E43" s="127" t="s">
        <v>300</v>
      </c>
      <c r="F43" s="128">
        <v>44652</v>
      </c>
      <c r="G43" s="128">
        <v>44926</v>
      </c>
      <c r="H43" s="86">
        <v>0.25</v>
      </c>
      <c r="I43" s="221"/>
      <c r="J43" s="202"/>
      <c r="K43" s="517"/>
      <c r="L43" s="517"/>
      <c r="M43" s="517"/>
      <c r="N43" s="520" t="s">
        <v>301</v>
      </c>
      <c r="O43" s="514" t="s">
        <v>144</v>
      </c>
    </row>
    <row r="44" spans="1:15" ht="52.5" customHeight="1" x14ac:dyDescent="0.2">
      <c r="A44" s="507"/>
      <c r="B44" s="515"/>
      <c r="C44" s="85" t="s">
        <v>302</v>
      </c>
      <c r="D44" s="127" t="s">
        <v>303</v>
      </c>
      <c r="E44" s="127" t="s">
        <v>304</v>
      </c>
      <c r="F44" s="128">
        <v>44652</v>
      </c>
      <c r="G44" s="128">
        <v>44742</v>
      </c>
      <c r="H44" s="86">
        <v>0.15</v>
      </c>
      <c r="I44" s="221"/>
      <c r="J44" s="202"/>
      <c r="K44" s="518"/>
      <c r="L44" s="518"/>
      <c r="M44" s="518"/>
      <c r="N44" s="521"/>
      <c r="O44" s="515"/>
    </row>
    <row r="45" spans="1:15" ht="58.5" customHeight="1" x14ac:dyDescent="0.2">
      <c r="A45" s="508"/>
      <c r="B45" s="516"/>
      <c r="C45" s="85" t="s">
        <v>305</v>
      </c>
      <c r="D45" s="127" t="s">
        <v>137</v>
      </c>
      <c r="E45" s="127" t="s">
        <v>306</v>
      </c>
      <c r="F45" s="128">
        <v>44562</v>
      </c>
      <c r="G45" s="128">
        <v>44926</v>
      </c>
      <c r="H45" s="86">
        <v>0.6</v>
      </c>
      <c r="I45" s="221"/>
      <c r="J45" s="202"/>
      <c r="K45" s="519"/>
      <c r="L45" s="519"/>
      <c r="M45" s="519"/>
      <c r="N45" s="522"/>
      <c r="O45" s="516"/>
    </row>
    <row r="46" spans="1:15" ht="47.25" customHeight="1" x14ac:dyDescent="0.2">
      <c r="A46" s="511" t="s">
        <v>145</v>
      </c>
      <c r="B46" s="514" t="s">
        <v>136</v>
      </c>
      <c r="C46" s="85" t="s">
        <v>307</v>
      </c>
      <c r="D46" s="127" t="s">
        <v>137</v>
      </c>
      <c r="E46" s="127" t="s">
        <v>308</v>
      </c>
      <c r="F46" s="128">
        <v>44652</v>
      </c>
      <c r="G46" s="128">
        <v>44742</v>
      </c>
      <c r="H46" s="86">
        <v>0.25</v>
      </c>
      <c r="I46" s="221"/>
      <c r="J46" s="202"/>
      <c r="K46" s="509"/>
      <c r="L46" s="509"/>
      <c r="M46" s="509"/>
      <c r="N46" s="510" t="s">
        <v>309</v>
      </c>
      <c r="O46" s="469" t="s">
        <v>146</v>
      </c>
    </row>
    <row r="47" spans="1:15" ht="65.25" customHeight="1" x14ac:dyDescent="0.2">
      <c r="A47" s="511"/>
      <c r="B47" s="515"/>
      <c r="C47" s="85" t="s">
        <v>310</v>
      </c>
      <c r="D47" s="127" t="s">
        <v>303</v>
      </c>
      <c r="E47" s="127" t="s">
        <v>311</v>
      </c>
      <c r="F47" s="128">
        <v>44743</v>
      </c>
      <c r="G47" s="128">
        <v>44834</v>
      </c>
      <c r="H47" s="86">
        <v>0.3</v>
      </c>
      <c r="I47" s="221"/>
      <c r="J47" s="202"/>
      <c r="K47" s="509"/>
      <c r="L47" s="509"/>
      <c r="M47" s="509"/>
      <c r="N47" s="510"/>
      <c r="O47" s="469"/>
    </row>
    <row r="48" spans="1:15" ht="51" x14ac:dyDescent="0.2">
      <c r="A48" s="511"/>
      <c r="B48" s="515"/>
      <c r="C48" s="85" t="s">
        <v>312</v>
      </c>
      <c r="D48" s="127" t="s">
        <v>137</v>
      </c>
      <c r="E48" s="127" t="s">
        <v>313</v>
      </c>
      <c r="F48" s="128">
        <v>44652</v>
      </c>
      <c r="G48" s="128">
        <v>44834</v>
      </c>
      <c r="H48" s="86">
        <v>0.25</v>
      </c>
      <c r="I48" s="221"/>
      <c r="J48" s="202"/>
      <c r="K48" s="509"/>
      <c r="L48" s="509"/>
      <c r="M48" s="509"/>
      <c r="N48" s="510"/>
      <c r="O48" s="469"/>
    </row>
    <row r="49" spans="1:15" ht="47.25" customHeight="1" x14ac:dyDescent="0.2">
      <c r="A49" s="511"/>
      <c r="B49" s="516"/>
      <c r="C49" s="85" t="s">
        <v>314</v>
      </c>
      <c r="D49" s="296" t="s">
        <v>137</v>
      </c>
      <c r="E49" s="127" t="s">
        <v>315</v>
      </c>
      <c r="F49" s="128">
        <v>44743</v>
      </c>
      <c r="G49" s="128">
        <v>44926</v>
      </c>
      <c r="H49" s="86">
        <v>0.2</v>
      </c>
      <c r="I49" s="221"/>
      <c r="J49" s="202"/>
      <c r="K49" s="509"/>
      <c r="L49" s="509"/>
      <c r="M49" s="509"/>
      <c r="N49" s="510"/>
      <c r="O49" s="469"/>
    </row>
    <row r="50" spans="1:15" ht="13.5" customHeight="1" x14ac:dyDescent="0.2">
      <c r="A50" s="217"/>
      <c r="B50" s="217"/>
      <c r="C50" s="218"/>
      <c r="D50" s="217"/>
      <c r="E50" s="217"/>
      <c r="F50" s="217"/>
      <c r="G50" s="217"/>
      <c r="H50" s="219"/>
      <c r="I50" s="220"/>
      <c r="J50" s="219"/>
      <c r="K50" s="214" t="s">
        <v>273</v>
      </c>
      <c r="L50" s="214">
        <f>SUM(L33:L49)</f>
        <v>0</v>
      </c>
      <c r="M50" s="214" t="e">
        <f>AVERAGE(M33:M49)</f>
        <v>#DIV/0!</v>
      </c>
      <c r="N50" s="84"/>
      <c r="O50" s="84"/>
    </row>
    <row r="51" spans="1:15" ht="13.5" customHeight="1" x14ac:dyDescent="0.2">
      <c r="A51" s="89"/>
      <c r="B51" s="89"/>
      <c r="C51" s="91"/>
      <c r="D51" s="89"/>
      <c r="E51" s="89"/>
      <c r="F51" s="89"/>
      <c r="G51" s="89"/>
      <c r="H51" s="90"/>
      <c r="I51" s="223"/>
      <c r="J51" s="90"/>
      <c r="K51" s="223"/>
      <c r="L51" s="223"/>
      <c r="M51" s="223"/>
      <c r="N51" s="92"/>
      <c r="O51" s="89"/>
    </row>
    <row r="52" spans="1:15" s="72" customFormat="1" ht="27.75" customHeight="1" x14ac:dyDescent="0.2">
      <c r="A52" s="450" t="s">
        <v>147</v>
      </c>
      <c r="B52" s="451"/>
      <c r="C52" s="452" t="s">
        <v>48</v>
      </c>
      <c r="D52" s="453"/>
      <c r="E52" s="453"/>
      <c r="F52" s="453"/>
      <c r="G52" s="453"/>
      <c r="H52" s="453"/>
      <c r="I52" s="453"/>
      <c r="J52" s="453"/>
      <c r="K52" s="453"/>
      <c r="L52" s="453"/>
      <c r="M52" s="453"/>
      <c r="N52" s="453"/>
      <c r="O52" s="513"/>
    </row>
    <row r="53" spans="1:15" s="72" customFormat="1" ht="36" customHeight="1" x14ac:dyDescent="0.2">
      <c r="A53" s="476" t="s">
        <v>111</v>
      </c>
      <c r="B53" s="143" t="s">
        <v>112</v>
      </c>
      <c r="C53" s="145" t="s">
        <v>113</v>
      </c>
      <c r="D53" s="73" t="s">
        <v>112</v>
      </c>
      <c r="E53" s="478" t="s">
        <v>238</v>
      </c>
      <c r="F53" s="480" t="s">
        <v>115</v>
      </c>
      <c r="G53" s="481"/>
      <c r="H53" s="478" t="s">
        <v>114</v>
      </c>
      <c r="I53" s="144" t="s">
        <v>240</v>
      </c>
      <c r="J53" s="145" t="s">
        <v>241</v>
      </c>
      <c r="K53" s="144" t="s">
        <v>242</v>
      </c>
      <c r="L53" s="144" t="s">
        <v>241</v>
      </c>
      <c r="M53" s="197" t="s">
        <v>243</v>
      </c>
      <c r="N53" s="131" t="s">
        <v>116</v>
      </c>
      <c r="O53" s="482" t="s">
        <v>117</v>
      </c>
    </row>
    <row r="54" spans="1:15" s="72" customFormat="1" ht="27.75" customHeight="1" x14ac:dyDescent="0.2">
      <c r="A54" s="477"/>
      <c r="B54" s="74" t="s">
        <v>118</v>
      </c>
      <c r="C54" s="75" t="s">
        <v>119</v>
      </c>
      <c r="D54" s="76" t="s">
        <v>120</v>
      </c>
      <c r="E54" s="479"/>
      <c r="F54" s="76" t="s">
        <v>244</v>
      </c>
      <c r="G54" s="76" t="s">
        <v>245</v>
      </c>
      <c r="H54" s="479"/>
      <c r="I54" s="144" t="s">
        <v>246</v>
      </c>
      <c r="J54" s="145" t="s">
        <v>247</v>
      </c>
      <c r="K54" s="144" t="s">
        <v>248</v>
      </c>
      <c r="L54" s="144" t="s">
        <v>24</v>
      </c>
      <c r="M54" s="197" t="s">
        <v>24</v>
      </c>
      <c r="N54" s="132" t="s">
        <v>121</v>
      </c>
      <c r="O54" s="483"/>
    </row>
    <row r="55" spans="1:15" ht="47.25" customHeight="1" x14ac:dyDescent="0.2">
      <c r="A55" s="511" t="s">
        <v>148</v>
      </c>
      <c r="B55" s="469" t="s">
        <v>127</v>
      </c>
      <c r="C55" s="88" t="s">
        <v>149</v>
      </c>
      <c r="D55" s="127" t="s">
        <v>150</v>
      </c>
      <c r="E55" s="127" t="s">
        <v>316</v>
      </c>
      <c r="F55" s="128">
        <v>44562</v>
      </c>
      <c r="G55" s="128">
        <v>44926</v>
      </c>
      <c r="H55" s="101">
        <v>0.5</v>
      </c>
      <c r="I55" s="221"/>
      <c r="J55" s="202"/>
      <c r="K55" s="529"/>
      <c r="L55" s="529"/>
      <c r="M55" s="529"/>
      <c r="N55" s="530">
        <v>17000000</v>
      </c>
      <c r="O55" s="469" t="s">
        <v>151</v>
      </c>
    </row>
    <row r="56" spans="1:15" ht="47.25" customHeight="1" x14ac:dyDescent="0.2">
      <c r="A56" s="511"/>
      <c r="B56" s="469"/>
      <c r="C56" s="320" t="s">
        <v>152</v>
      </c>
      <c r="D56" s="127" t="s">
        <v>150</v>
      </c>
      <c r="E56" s="127" t="s">
        <v>317</v>
      </c>
      <c r="F56" s="128">
        <v>44743</v>
      </c>
      <c r="G56" s="128">
        <v>44926</v>
      </c>
      <c r="H56" s="101">
        <v>0.5</v>
      </c>
      <c r="I56" s="221"/>
      <c r="J56" s="202"/>
      <c r="K56" s="529"/>
      <c r="L56" s="529"/>
      <c r="M56" s="529"/>
      <c r="N56" s="530"/>
      <c r="O56" s="469"/>
    </row>
    <row r="57" spans="1:15" ht="58.5" customHeight="1" x14ac:dyDescent="0.2">
      <c r="A57" s="511" t="s">
        <v>318</v>
      </c>
      <c r="B57" s="469" t="s">
        <v>127</v>
      </c>
      <c r="C57" s="82" t="s">
        <v>319</v>
      </c>
      <c r="D57" s="127" t="s">
        <v>320</v>
      </c>
      <c r="E57" s="127" t="s">
        <v>321</v>
      </c>
      <c r="F57" s="128">
        <v>44562</v>
      </c>
      <c r="G57" s="128">
        <v>44681</v>
      </c>
      <c r="H57" s="97">
        <v>0.25</v>
      </c>
      <c r="I57" s="224"/>
      <c r="J57" s="225"/>
      <c r="K57" s="523"/>
      <c r="L57" s="523"/>
      <c r="M57" s="523"/>
      <c r="N57" s="526">
        <v>12000000</v>
      </c>
      <c r="O57" s="469" t="s">
        <v>322</v>
      </c>
    </row>
    <row r="58" spans="1:15" ht="47.25" customHeight="1" x14ac:dyDescent="0.2">
      <c r="A58" s="511"/>
      <c r="B58" s="469"/>
      <c r="C58" s="82" t="s">
        <v>323</v>
      </c>
      <c r="D58" s="127" t="s">
        <v>130</v>
      </c>
      <c r="E58" s="127" t="s">
        <v>324</v>
      </c>
      <c r="F58" s="128">
        <v>44562</v>
      </c>
      <c r="G58" s="128">
        <v>44681</v>
      </c>
      <c r="H58" s="97">
        <v>0.25</v>
      </c>
      <c r="I58" s="224"/>
      <c r="J58" s="225"/>
      <c r="K58" s="524"/>
      <c r="L58" s="524"/>
      <c r="M58" s="524"/>
      <c r="N58" s="527"/>
      <c r="O58" s="469"/>
    </row>
    <row r="59" spans="1:15" ht="47.25" customHeight="1" x14ac:dyDescent="0.2">
      <c r="A59" s="511"/>
      <c r="B59" s="469"/>
      <c r="C59" s="82" t="s">
        <v>325</v>
      </c>
      <c r="D59" s="127" t="s">
        <v>130</v>
      </c>
      <c r="E59" s="127" t="s">
        <v>326</v>
      </c>
      <c r="F59" s="128">
        <v>44562</v>
      </c>
      <c r="G59" s="128">
        <v>44681</v>
      </c>
      <c r="H59" s="97">
        <v>0.25</v>
      </c>
      <c r="I59" s="224"/>
      <c r="J59" s="225"/>
      <c r="K59" s="524"/>
      <c r="L59" s="524"/>
      <c r="M59" s="524"/>
      <c r="N59" s="527"/>
      <c r="O59" s="469"/>
    </row>
    <row r="60" spans="1:15" ht="47.25" customHeight="1" x14ac:dyDescent="0.2">
      <c r="A60" s="511"/>
      <c r="B60" s="469"/>
      <c r="C60" s="82" t="s">
        <v>327</v>
      </c>
      <c r="D60" s="127" t="s">
        <v>320</v>
      </c>
      <c r="E60" s="127" t="s">
        <v>328</v>
      </c>
      <c r="F60" s="128">
        <v>44562</v>
      </c>
      <c r="G60" s="128">
        <v>44681</v>
      </c>
      <c r="H60" s="97">
        <v>0.25</v>
      </c>
      <c r="I60" s="224"/>
      <c r="J60" s="225"/>
      <c r="K60" s="525"/>
      <c r="L60" s="525"/>
      <c r="M60" s="525"/>
      <c r="N60" s="528"/>
      <c r="O60" s="469"/>
    </row>
    <row r="61" spans="1:15" ht="47.25" customHeight="1" x14ac:dyDescent="0.2">
      <c r="A61" s="506" t="s">
        <v>329</v>
      </c>
      <c r="B61" s="514" t="s">
        <v>127</v>
      </c>
      <c r="C61" s="93" t="s">
        <v>330</v>
      </c>
      <c r="D61" s="127" t="s">
        <v>264</v>
      </c>
      <c r="E61" s="127" t="s">
        <v>331</v>
      </c>
      <c r="F61" s="128">
        <v>44562</v>
      </c>
      <c r="G61" s="128">
        <v>44650</v>
      </c>
      <c r="H61" s="97">
        <v>0.1</v>
      </c>
      <c r="I61" s="224"/>
      <c r="J61" s="225"/>
      <c r="K61" s="533"/>
      <c r="L61" s="533"/>
      <c r="M61" s="533"/>
      <c r="N61" s="536">
        <v>145320000</v>
      </c>
      <c r="O61" s="469" t="s">
        <v>332</v>
      </c>
    </row>
    <row r="62" spans="1:15" ht="47.25" customHeight="1" x14ac:dyDescent="0.2">
      <c r="A62" s="507"/>
      <c r="B62" s="515"/>
      <c r="C62" s="93" t="s">
        <v>333</v>
      </c>
      <c r="D62" s="136" t="s">
        <v>320</v>
      </c>
      <c r="E62" s="136" t="s">
        <v>334</v>
      </c>
      <c r="F62" s="128">
        <v>44562</v>
      </c>
      <c r="G62" s="128">
        <v>44742</v>
      </c>
      <c r="H62" s="97">
        <v>0.1</v>
      </c>
      <c r="I62" s="224"/>
      <c r="J62" s="225"/>
      <c r="K62" s="534"/>
      <c r="L62" s="534"/>
      <c r="M62" s="534"/>
      <c r="N62" s="537"/>
      <c r="O62" s="469"/>
    </row>
    <row r="63" spans="1:15" ht="47.25" customHeight="1" x14ac:dyDescent="0.2">
      <c r="A63" s="507"/>
      <c r="B63" s="515"/>
      <c r="C63" s="104" t="s">
        <v>335</v>
      </c>
      <c r="D63" s="136" t="s">
        <v>130</v>
      </c>
      <c r="E63" s="136" t="s">
        <v>336</v>
      </c>
      <c r="F63" s="128">
        <v>44562</v>
      </c>
      <c r="G63" s="128">
        <v>44650</v>
      </c>
      <c r="H63" s="97">
        <v>0.1</v>
      </c>
      <c r="I63" s="224"/>
      <c r="J63" s="225"/>
      <c r="K63" s="534"/>
      <c r="L63" s="534"/>
      <c r="M63" s="534"/>
      <c r="N63" s="537"/>
      <c r="O63" s="469"/>
    </row>
    <row r="64" spans="1:15" ht="47.25" customHeight="1" x14ac:dyDescent="0.2">
      <c r="A64" s="507"/>
      <c r="B64" s="515"/>
      <c r="C64" s="93" t="s">
        <v>337</v>
      </c>
      <c r="D64" s="136" t="s">
        <v>130</v>
      </c>
      <c r="E64" s="136" t="s">
        <v>338</v>
      </c>
      <c r="F64" s="128">
        <v>44562</v>
      </c>
      <c r="G64" s="128">
        <v>44650</v>
      </c>
      <c r="H64" s="97">
        <v>0.1</v>
      </c>
      <c r="I64" s="224"/>
      <c r="J64" s="225"/>
      <c r="K64" s="534"/>
      <c r="L64" s="534"/>
      <c r="M64" s="534"/>
      <c r="N64" s="537"/>
      <c r="O64" s="469"/>
    </row>
    <row r="65" spans="1:15" ht="47.25" customHeight="1" x14ac:dyDescent="0.2">
      <c r="A65" s="507"/>
      <c r="B65" s="515"/>
      <c r="C65" s="93" t="s">
        <v>339</v>
      </c>
      <c r="D65" s="136" t="s">
        <v>130</v>
      </c>
      <c r="E65" s="136" t="s">
        <v>340</v>
      </c>
      <c r="F65" s="128">
        <v>44562</v>
      </c>
      <c r="G65" s="128">
        <v>44926</v>
      </c>
      <c r="H65" s="97">
        <v>0.5</v>
      </c>
      <c r="I65" s="224"/>
      <c r="J65" s="225"/>
      <c r="K65" s="534"/>
      <c r="L65" s="534"/>
      <c r="M65" s="534"/>
      <c r="N65" s="537"/>
      <c r="O65" s="469"/>
    </row>
    <row r="66" spans="1:15" ht="47.25" customHeight="1" x14ac:dyDescent="0.2">
      <c r="A66" s="507"/>
      <c r="B66" s="515"/>
      <c r="C66" s="77" t="s">
        <v>341</v>
      </c>
      <c r="D66" s="136" t="s">
        <v>320</v>
      </c>
      <c r="E66" s="136" t="s">
        <v>342</v>
      </c>
      <c r="F66" s="128">
        <v>44562</v>
      </c>
      <c r="G66" s="128">
        <v>44926</v>
      </c>
      <c r="H66" s="97">
        <v>0.1</v>
      </c>
      <c r="I66" s="224"/>
      <c r="J66" s="225"/>
      <c r="K66" s="535"/>
      <c r="L66" s="535"/>
      <c r="M66" s="535"/>
      <c r="N66" s="538"/>
      <c r="O66" s="469"/>
    </row>
    <row r="67" spans="1:15" ht="47.25" customHeight="1" x14ac:dyDescent="0.2">
      <c r="A67" s="511" t="s">
        <v>343</v>
      </c>
      <c r="B67" s="469" t="s">
        <v>127</v>
      </c>
      <c r="C67" s="93" t="s">
        <v>154</v>
      </c>
      <c r="D67" s="127" t="s">
        <v>130</v>
      </c>
      <c r="E67" s="127" t="s">
        <v>344</v>
      </c>
      <c r="F67" s="128">
        <v>44562</v>
      </c>
      <c r="G67" s="128">
        <v>44742</v>
      </c>
      <c r="H67" s="97">
        <v>0.5</v>
      </c>
      <c r="I67" s="224"/>
      <c r="J67" s="225"/>
      <c r="K67" s="531"/>
      <c r="L67" s="531"/>
      <c r="M67" s="531"/>
      <c r="N67" s="532">
        <v>2500000</v>
      </c>
      <c r="O67" s="469" t="s">
        <v>155</v>
      </c>
    </row>
    <row r="68" spans="1:15" ht="47.25" customHeight="1" x14ac:dyDescent="0.2">
      <c r="A68" s="511"/>
      <c r="B68" s="469"/>
      <c r="C68" s="93" t="s">
        <v>156</v>
      </c>
      <c r="D68" s="127" t="s">
        <v>255</v>
      </c>
      <c r="E68" s="127" t="s">
        <v>345</v>
      </c>
      <c r="F68" s="128">
        <v>44562</v>
      </c>
      <c r="G68" s="128">
        <v>44926</v>
      </c>
      <c r="H68" s="97">
        <v>0.5</v>
      </c>
      <c r="I68" s="224"/>
      <c r="J68" s="225"/>
      <c r="K68" s="531"/>
      <c r="L68" s="531"/>
      <c r="M68" s="531"/>
      <c r="N68" s="532"/>
      <c r="O68" s="469"/>
    </row>
    <row r="69" spans="1:15" ht="47.25" customHeight="1" x14ac:dyDescent="0.2">
      <c r="A69" s="511" t="s">
        <v>346</v>
      </c>
      <c r="B69" s="469" t="s">
        <v>127</v>
      </c>
      <c r="C69" s="93" t="s">
        <v>157</v>
      </c>
      <c r="D69" s="127" t="s">
        <v>347</v>
      </c>
      <c r="E69" s="127" t="s">
        <v>348</v>
      </c>
      <c r="F69" s="128">
        <v>44562</v>
      </c>
      <c r="G69" s="128">
        <v>44650</v>
      </c>
      <c r="H69" s="86">
        <v>0.3</v>
      </c>
      <c r="I69" s="224"/>
      <c r="J69" s="225"/>
      <c r="K69" s="533"/>
      <c r="L69" s="533"/>
      <c r="M69" s="533"/>
      <c r="N69" s="540">
        <v>7500000</v>
      </c>
      <c r="O69" s="469" t="s">
        <v>59</v>
      </c>
    </row>
    <row r="70" spans="1:15" ht="47.25" customHeight="1" x14ac:dyDescent="0.2">
      <c r="A70" s="511"/>
      <c r="B70" s="469"/>
      <c r="C70" s="93" t="s">
        <v>158</v>
      </c>
      <c r="D70" s="127" t="s">
        <v>347</v>
      </c>
      <c r="E70" s="127" t="s">
        <v>349</v>
      </c>
      <c r="F70" s="128">
        <v>44562</v>
      </c>
      <c r="G70" s="128">
        <v>44650</v>
      </c>
      <c r="H70" s="86">
        <v>0.1</v>
      </c>
      <c r="I70" s="224"/>
      <c r="J70" s="225"/>
      <c r="K70" s="534"/>
      <c r="L70" s="534"/>
      <c r="M70" s="534"/>
      <c r="N70" s="541"/>
      <c r="O70" s="469"/>
    </row>
    <row r="71" spans="1:15" ht="47.25" customHeight="1" x14ac:dyDescent="0.2">
      <c r="A71" s="511"/>
      <c r="B71" s="469"/>
      <c r="C71" s="93" t="s">
        <v>159</v>
      </c>
      <c r="D71" s="127" t="s">
        <v>347</v>
      </c>
      <c r="E71" s="127" t="s">
        <v>350</v>
      </c>
      <c r="F71" s="128">
        <v>44562</v>
      </c>
      <c r="G71" s="128">
        <v>44926</v>
      </c>
      <c r="H71" s="86">
        <v>0.4</v>
      </c>
      <c r="I71" s="224"/>
      <c r="J71" s="225"/>
      <c r="K71" s="534"/>
      <c r="L71" s="534"/>
      <c r="M71" s="534"/>
      <c r="N71" s="541"/>
      <c r="O71" s="469"/>
    </row>
    <row r="72" spans="1:15" ht="47.25" customHeight="1" x14ac:dyDescent="0.2">
      <c r="A72" s="511"/>
      <c r="B72" s="469"/>
      <c r="C72" s="93" t="s">
        <v>160</v>
      </c>
      <c r="D72" s="127" t="s">
        <v>347</v>
      </c>
      <c r="E72" s="127" t="s">
        <v>351</v>
      </c>
      <c r="F72" s="128">
        <v>44835</v>
      </c>
      <c r="G72" s="128">
        <v>44916</v>
      </c>
      <c r="H72" s="86">
        <v>0.2</v>
      </c>
      <c r="I72" s="224"/>
      <c r="J72" s="225"/>
      <c r="K72" s="535"/>
      <c r="L72" s="535"/>
      <c r="M72" s="535"/>
      <c r="N72" s="542"/>
      <c r="O72" s="469"/>
    </row>
    <row r="73" spans="1:15" ht="47.25" customHeight="1" x14ac:dyDescent="0.2">
      <c r="A73" s="506" t="s">
        <v>161</v>
      </c>
      <c r="B73" s="469" t="s">
        <v>127</v>
      </c>
      <c r="C73" s="93" t="s">
        <v>352</v>
      </c>
      <c r="D73" s="127" t="s">
        <v>347</v>
      </c>
      <c r="E73" s="127" t="s">
        <v>353</v>
      </c>
      <c r="F73" s="226">
        <v>44562</v>
      </c>
      <c r="G73" s="128">
        <v>44650</v>
      </c>
      <c r="H73" s="86">
        <v>0.3</v>
      </c>
      <c r="I73" s="224"/>
      <c r="J73" s="225"/>
      <c r="K73" s="531"/>
      <c r="L73" s="531"/>
      <c r="M73" s="531"/>
      <c r="N73" s="539">
        <v>60000000</v>
      </c>
      <c r="O73" s="469" t="s">
        <v>162</v>
      </c>
    </row>
    <row r="74" spans="1:15" ht="47.25" customHeight="1" x14ac:dyDescent="0.2">
      <c r="A74" s="507"/>
      <c r="B74" s="469"/>
      <c r="C74" s="93" t="s">
        <v>354</v>
      </c>
      <c r="D74" s="127" t="s">
        <v>347</v>
      </c>
      <c r="E74" s="127" t="s">
        <v>349</v>
      </c>
      <c r="F74" s="226">
        <v>44562</v>
      </c>
      <c r="G74" s="128">
        <v>44650</v>
      </c>
      <c r="H74" s="86">
        <v>0.1</v>
      </c>
      <c r="I74" s="224"/>
      <c r="J74" s="225"/>
      <c r="K74" s="531"/>
      <c r="L74" s="531"/>
      <c r="M74" s="531"/>
      <c r="N74" s="539"/>
      <c r="O74" s="469"/>
    </row>
    <row r="75" spans="1:15" ht="47.25" customHeight="1" x14ac:dyDescent="0.2">
      <c r="A75" s="507"/>
      <c r="B75" s="469"/>
      <c r="C75" s="93" t="s">
        <v>163</v>
      </c>
      <c r="D75" s="127" t="s">
        <v>347</v>
      </c>
      <c r="E75" s="136" t="s">
        <v>355</v>
      </c>
      <c r="F75" s="226">
        <v>44621</v>
      </c>
      <c r="G75" s="226">
        <v>44742</v>
      </c>
      <c r="H75" s="86">
        <v>0.1</v>
      </c>
      <c r="I75" s="224"/>
      <c r="J75" s="225"/>
      <c r="K75" s="531"/>
      <c r="L75" s="531"/>
      <c r="M75" s="531"/>
      <c r="N75" s="539"/>
      <c r="O75" s="469"/>
    </row>
    <row r="76" spans="1:15" ht="47.25" customHeight="1" x14ac:dyDescent="0.2">
      <c r="A76" s="507"/>
      <c r="B76" s="469"/>
      <c r="C76" s="93" t="s">
        <v>164</v>
      </c>
      <c r="D76" s="127" t="s">
        <v>264</v>
      </c>
      <c r="E76" s="127" t="s">
        <v>356</v>
      </c>
      <c r="F76" s="226">
        <v>44621</v>
      </c>
      <c r="G76" s="226">
        <v>44742</v>
      </c>
      <c r="H76" s="86">
        <v>0.3</v>
      </c>
      <c r="I76" s="224"/>
      <c r="J76" s="225"/>
      <c r="K76" s="531"/>
      <c r="L76" s="531"/>
      <c r="M76" s="531"/>
      <c r="N76" s="539"/>
      <c r="O76" s="469"/>
    </row>
    <row r="77" spans="1:15" ht="47.25" customHeight="1" x14ac:dyDescent="0.2">
      <c r="A77" s="508"/>
      <c r="B77" s="469"/>
      <c r="C77" s="93" t="s">
        <v>165</v>
      </c>
      <c r="D77" s="127" t="s">
        <v>347</v>
      </c>
      <c r="E77" s="127" t="s">
        <v>357</v>
      </c>
      <c r="F77" s="226">
        <v>44835</v>
      </c>
      <c r="G77" s="226">
        <v>44926</v>
      </c>
      <c r="H77" s="86">
        <v>0.2</v>
      </c>
      <c r="I77" s="224"/>
      <c r="J77" s="225"/>
      <c r="K77" s="531"/>
      <c r="L77" s="531"/>
      <c r="M77" s="531"/>
      <c r="N77" s="539"/>
      <c r="O77" s="469"/>
    </row>
    <row r="78" spans="1:15" ht="47.25" customHeight="1" x14ac:dyDescent="0.2">
      <c r="A78" s="511" t="s">
        <v>61</v>
      </c>
      <c r="B78" s="469" t="s">
        <v>127</v>
      </c>
      <c r="C78" s="93" t="s">
        <v>358</v>
      </c>
      <c r="D78" s="127" t="s">
        <v>359</v>
      </c>
      <c r="E78" s="127" t="s">
        <v>360</v>
      </c>
      <c r="F78" s="226">
        <v>44562</v>
      </c>
      <c r="G78" s="226">
        <v>44592</v>
      </c>
      <c r="H78" s="86">
        <v>0.5</v>
      </c>
      <c r="I78" s="221"/>
      <c r="J78" s="202"/>
      <c r="K78" s="529"/>
      <c r="L78" s="529"/>
      <c r="M78" s="529"/>
      <c r="N78" s="543">
        <v>6000000</v>
      </c>
      <c r="O78" s="469" t="s">
        <v>361</v>
      </c>
    </row>
    <row r="79" spans="1:15" ht="47.25" customHeight="1" x14ac:dyDescent="0.2">
      <c r="A79" s="511"/>
      <c r="B79" s="469"/>
      <c r="C79" s="70" t="s">
        <v>362</v>
      </c>
      <c r="D79" s="127" t="s">
        <v>363</v>
      </c>
      <c r="E79" s="127" t="s">
        <v>364</v>
      </c>
      <c r="F79" s="226">
        <v>44562</v>
      </c>
      <c r="G79" s="226">
        <v>44592</v>
      </c>
      <c r="H79" s="86">
        <v>0.2</v>
      </c>
      <c r="I79" s="221"/>
      <c r="J79" s="202"/>
      <c r="K79" s="529"/>
      <c r="L79" s="529"/>
      <c r="M79" s="529"/>
      <c r="N79" s="543"/>
      <c r="O79" s="469"/>
    </row>
    <row r="80" spans="1:15" ht="47.25" customHeight="1" x14ac:dyDescent="0.2">
      <c r="A80" s="511"/>
      <c r="B80" s="469"/>
      <c r="C80" s="93" t="s">
        <v>365</v>
      </c>
      <c r="D80" s="127" t="s">
        <v>363</v>
      </c>
      <c r="E80" s="127" t="s">
        <v>366</v>
      </c>
      <c r="F80" s="226">
        <v>44652</v>
      </c>
      <c r="G80" s="226">
        <v>44926</v>
      </c>
      <c r="H80" s="86">
        <v>0.3</v>
      </c>
      <c r="I80" s="221"/>
      <c r="J80" s="202"/>
      <c r="K80" s="529"/>
      <c r="L80" s="529"/>
      <c r="M80" s="529"/>
      <c r="N80" s="543"/>
      <c r="O80" s="469"/>
    </row>
    <row r="81" spans="1:15" ht="47.25" customHeight="1" x14ac:dyDescent="0.2">
      <c r="A81" s="511" t="s">
        <v>166</v>
      </c>
      <c r="B81" s="469" t="s">
        <v>127</v>
      </c>
      <c r="C81" s="93" t="s">
        <v>367</v>
      </c>
      <c r="D81" s="127" t="s">
        <v>363</v>
      </c>
      <c r="E81" s="127" t="s">
        <v>368</v>
      </c>
      <c r="F81" s="226">
        <v>44621</v>
      </c>
      <c r="G81" s="226">
        <v>44681</v>
      </c>
      <c r="H81" s="86">
        <v>0.5</v>
      </c>
      <c r="I81" s="221"/>
      <c r="J81" s="202"/>
      <c r="K81" s="529"/>
      <c r="L81" s="529"/>
      <c r="M81" s="529"/>
      <c r="N81" s="543">
        <v>15000000</v>
      </c>
      <c r="O81" s="469" t="s">
        <v>369</v>
      </c>
    </row>
    <row r="82" spans="1:15" ht="47.25" customHeight="1" x14ac:dyDescent="0.2">
      <c r="A82" s="511"/>
      <c r="B82" s="469"/>
      <c r="C82" s="70" t="s">
        <v>370</v>
      </c>
      <c r="D82" s="127" t="s">
        <v>371</v>
      </c>
      <c r="E82" s="127" t="s">
        <v>372</v>
      </c>
      <c r="F82" s="226">
        <v>44621</v>
      </c>
      <c r="G82" s="226">
        <v>44711</v>
      </c>
      <c r="H82" s="86">
        <v>0.2</v>
      </c>
      <c r="I82" s="221"/>
      <c r="J82" s="202"/>
      <c r="K82" s="529"/>
      <c r="L82" s="529"/>
      <c r="M82" s="529"/>
      <c r="N82" s="543"/>
      <c r="O82" s="469"/>
    </row>
    <row r="83" spans="1:15" ht="47.25" customHeight="1" x14ac:dyDescent="0.2">
      <c r="A83" s="511"/>
      <c r="B83" s="469"/>
      <c r="C83" s="93" t="s">
        <v>373</v>
      </c>
      <c r="D83" s="127" t="s">
        <v>371</v>
      </c>
      <c r="E83" s="127" t="s">
        <v>374</v>
      </c>
      <c r="F83" s="227">
        <v>44652</v>
      </c>
      <c r="G83" s="227">
        <v>44926</v>
      </c>
      <c r="H83" s="86">
        <v>0.3</v>
      </c>
      <c r="I83" s="221"/>
      <c r="J83" s="202"/>
      <c r="K83" s="529"/>
      <c r="L83" s="529"/>
      <c r="M83" s="529"/>
      <c r="N83" s="543"/>
      <c r="O83" s="469"/>
    </row>
    <row r="84" spans="1:15" ht="47.25" customHeight="1" x14ac:dyDescent="0.2">
      <c r="A84" s="506" t="s">
        <v>167</v>
      </c>
      <c r="B84" s="514" t="s">
        <v>127</v>
      </c>
      <c r="C84" s="93" t="s">
        <v>375</v>
      </c>
      <c r="D84" s="127" t="s">
        <v>347</v>
      </c>
      <c r="E84" s="127" t="s">
        <v>376</v>
      </c>
      <c r="F84" s="226">
        <v>44562</v>
      </c>
      <c r="G84" s="226">
        <v>44650</v>
      </c>
      <c r="H84" s="86">
        <v>0.1</v>
      </c>
      <c r="I84" s="224"/>
      <c r="J84" s="225"/>
      <c r="K84" s="533"/>
      <c r="L84" s="533"/>
      <c r="M84" s="533"/>
      <c r="N84" s="540">
        <v>66000000</v>
      </c>
      <c r="O84" s="544" t="s">
        <v>168</v>
      </c>
    </row>
    <row r="85" spans="1:15" ht="64.5" customHeight="1" x14ac:dyDescent="0.2">
      <c r="A85" s="507"/>
      <c r="B85" s="515"/>
      <c r="C85" s="93" t="s">
        <v>377</v>
      </c>
      <c r="D85" s="127" t="s">
        <v>378</v>
      </c>
      <c r="E85" s="127" t="s">
        <v>379</v>
      </c>
      <c r="F85" s="226">
        <v>44562</v>
      </c>
      <c r="G85" s="226">
        <v>44650</v>
      </c>
      <c r="H85" s="86">
        <v>0.2</v>
      </c>
      <c r="I85" s="224"/>
      <c r="J85" s="225"/>
      <c r="K85" s="534"/>
      <c r="L85" s="534"/>
      <c r="M85" s="534"/>
      <c r="N85" s="541"/>
      <c r="O85" s="545"/>
    </row>
    <row r="86" spans="1:15" ht="31.5" customHeight="1" x14ac:dyDescent="0.2">
      <c r="A86" s="507"/>
      <c r="B86" s="515"/>
      <c r="C86" s="93" t="s">
        <v>380</v>
      </c>
      <c r="D86" s="127" t="s">
        <v>347</v>
      </c>
      <c r="E86" s="127" t="s">
        <v>381</v>
      </c>
      <c r="F86" s="226">
        <v>44562</v>
      </c>
      <c r="G86" s="226">
        <v>44713</v>
      </c>
      <c r="H86" s="86">
        <v>0.1</v>
      </c>
      <c r="I86" s="224"/>
      <c r="J86" s="225"/>
      <c r="K86" s="534"/>
      <c r="L86" s="534"/>
      <c r="M86" s="534"/>
      <c r="N86" s="541"/>
      <c r="O86" s="545"/>
    </row>
    <row r="87" spans="1:15" ht="32.25" customHeight="1" x14ac:dyDescent="0.2">
      <c r="A87" s="507"/>
      <c r="B87" s="515"/>
      <c r="C87" s="93" t="s">
        <v>382</v>
      </c>
      <c r="D87" s="127" t="s">
        <v>378</v>
      </c>
      <c r="E87" s="127" t="s">
        <v>383</v>
      </c>
      <c r="F87" s="226">
        <v>44562</v>
      </c>
      <c r="G87" s="226">
        <v>44834</v>
      </c>
      <c r="H87" s="86">
        <v>0.5</v>
      </c>
      <c r="I87" s="224"/>
      <c r="J87" s="225"/>
      <c r="K87" s="534"/>
      <c r="L87" s="534"/>
      <c r="M87" s="534"/>
      <c r="N87" s="541"/>
      <c r="O87" s="545"/>
    </row>
    <row r="88" spans="1:15" ht="33" customHeight="1" x14ac:dyDescent="0.2">
      <c r="A88" s="508"/>
      <c r="B88" s="516"/>
      <c r="C88" s="93" t="s">
        <v>160</v>
      </c>
      <c r="D88" s="127" t="s">
        <v>347</v>
      </c>
      <c r="E88" s="127" t="s">
        <v>384</v>
      </c>
      <c r="F88" s="226">
        <v>44835</v>
      </c>
      <c r="G88" s="226">
        <v>44926</v>
      </c>
      <c r="H88" s="86">
        <v>0.1</v>
      </c>
      <c r="I88" s="224"/>
      <c r="J88" s="225"/>
      <c r="K88" s="535"/>
      <c r="L88" s="535"/>
      <c r="M88" s="535"/>
      <c r="N88" s="542"/>
      <c r="O88" s="546"/>
    </row>
    <row r="89" spans="1:15" ht="14.25" customHeight="1" x14ac:dyDescent="0.2">
      <c r="A89" s="228"/>
      <c r="B89" s="229"/>
      <c r="C89" s="230"/>
      <c r="D89" s="229"/>
      <c r="E89" s="229"/>
      <c r="F89" s="231"/>
      <c r="G89" s="231"/>
      <c r="H89" s="232"/>
      <c r="I89" s="95"/>
      <c r="J89" s="213"/>
      <c r="K89" s="197" t="s">
        <v>273</v>
      </c>
      <c r="L89" s="197">
        <f>SUM(L55:L88)</f>
        <v>0</v>
      </c>
      <c r="M89" s="197" t="e">
        <f>AVERAGE(M55:M88)</f>
        <v>#DIV/0!</v>
      </c>
      <c r="N89" s="233"/>
      <c r="O89" s="229"/>
    </row>
    <row r="90" spans="1:15" ht="14.25" customHeight="1" x14ac:dyDescent="0.2">
      <c r="A90" s="89"/>
      <c r="B90" s="89"/>
      <c r="C90" s="91"/>
      <c r="D90" s="89"/>
      <c r="E90" s="89"/>
      <c r="F90" s="89"/>
      <c r="G90" s="89"/>
      <c r="H90" s="90"/>
      <c r="I90" s="223"/>
      <c r="J90" s="90"/>
      <c r="K90" s="223"/>
      <c r="L90" s="223"/>
      <c r="M90" s="223"/>
      <c r="N90" s="96"/>
      <c r="O90" s="89"/>
    </row>
    <row r="91" spans="1:15" s="72" customFormat="1" ht="25.5" customHeight="1" x14ac:dyDescent="0.2">
      <c r="A91" s="547" t="s">
        <v>169</v>
      </c>
      <c r="B91" s="547"/>
      <c r="C91" s="452" t="s">
        <v>63</v>
      </c>
      <c r="D91" s="453"/>
      <c r="E91" s="453"/>
      <c r="F91" s="453"/>
      <c r="G91" s="453"/>
      <c r="H91" s="453"/>
      <c r="I91" s="453"/>
      <c r="J91" s="453"/>
      <c r="K91" s="453"/>
      <c r="L91" s="453"/>
      <c r="M91" s="453"/>
      <c r="N91" s="453"/>
      <c r="O91" s="453"/>
    </row>
    <row r="92" spans="1:15" s="72" customFormat="1" ht="25.5" customHeight="1" x14ac:dyDescent="0.2">
      <c r="A92" s="476" t="s">
        <v>111</v>
      </c>
      <c r="B92" s="143" t="s">
        <v>112</v>
      </c>
      <c r="C92" s="145" t="s">
        <v>113</v>
      </c>
      <c r="D92" s="73" t="s">
        <v>112</v>
      </c>
      <c r="E92" s="478" t="s">
        <v>238</v>
      </c>
      <c r="F92" s="480" t="s">
        <v>115</v>
      </c>
      <c r="G92" s="481"/>
      <c r="H92" s="478" t="s">
        <v>114</v>
      </c>
      <c r="I92" s="144" t="s">
        <v>240</v>
      </c>
      <c r="J92" s="145" t="s">
        <v>241</v>
      </c>
      <c r="K92" s="144" t="s">
        <v>242</v>
      </c>
      <c r="L92" s="144" t="s">
        <v>241</v>
      </c>
      <c r="M92" s="197" t="s">
        <v>243</v>
      </c>
      <c r="N92" s="131" t="s">
        <v>116</v>
      </c>
      <c r="O92" s="482" t="s">
        <v>117</v>
      </c>
    </row>
    <row r="93" spans="1:15" s="72" customFormat="1" ht="25.5" customHeight="1" x14ac:dyDescent="0.2">
      <c r="A93" s="477"/>
      <c r="B93" s="74" t="s">
        <v>118</v>
      </c>
      <c r="C93" s="75" t="s">
        <v>119</v>
      </c>
      <c r="D93" s="76" t="s">
        <v>120</v>
      </c>
      <c r="E93" s="479"/>
      <c r="F93" s="76" t="s">
        <v>244</v>
      </c>
      <c r="G93" s="76" t="s">
        <v>245</v>
      </c>
      <c r="H93" s="479"/>
      <c r="I93" s="144" t="s">
        <v>246</v>
      </c>
      <c r="J93" s="145" t="s">
        <v>247</v>
      </c>
      <c r="K93" s="144" t="s">
        <v>248</v>
      </c>
      <c r="L93" s="144" t="s">
        <v>24</v>
      </c>
      <c r="M93" s="197" t="s">
        <v>24</v>
      </c>
      <c r="N93" s="132" t="s">
        <v>121</v>
      </c>
      <c r="O93" s="483"/>
    </row>
    <row r="94" spans="1:15" ht="47.25" customHeight="1" x14ac:dyDescent="0.2">
      <c r="A94" s="506" t="s">
        <v>170</v>
      </c>
      <c r="B94" s="514" t="s">
        <v>171</v>
      </c>
      <c r="C94" s="234" t="s">
        <v>385</v>
      </c>
      <c r="D94" s="235" t="s">
        <v>130</v>
      </c>
      <c r="E94" s="235" t="s">
        <v>386</v>
      </c>
      <c r="F94" s="236">
        <v>44621</v>
      </c>
      <c r="G94" s="236">
        <v>44713</v>
      </c>
      <c r="H94" s="94">
        <v>0.5</v>
      </c>
      <c r="I94" s="221"/>
      <c r="J94" s="202"/>
      <c r="K94" s="517"/>
      <c r="L94" s="517"/>
      <c r="M94" s="517"/>
      <c r="N94" s="550">
        <v>5000000</v>
      </c>
      <c r="O94" s="514" t="s">
        <v>153</v>
      </c>
    </row>
    <row r="95" spans="1:15" ht="47.25" customHeight="1" x14ac:dyDescent="0.2">
      <c r="A95" s="507"/>
      <c r="B95" s="515"/>
      <c r="C95" s="234" t="s">
        <v>387</v>
      </c>
      <c r="D95" s="235" t="s">
        <v>130</v>
      </c>
      <c r="E95" s="235" t="s">
        <v>388</v>
      </c>
      <c r="F95" s="236">
        <v>44743</v>
      </c>
      <c r="G95" s="236">
        <v>44896</v>
      </c>
      <c r="H95" s="94">
        <v>0.5</v>
      </c>
      <c r="I95" s="221"/>
      <c r="J95" s="202"/>
      <c r="K95" s="518"/>
      <c r="L95" s="518"/>
      <c r="M95" s="518"/>
      <c r="N95" s="551"/>
      <c r="O95" s="515"/>
    </row>
    <row r="96" spans="1:15" ht="47.25" customHeight="1" x14ac:dyDescent="0.2">
      <c r="A96" s="506" t="s">
        <v>173</v>
      </c>
      <c r="B96" s="469" t="s">
        <v>171</v>
      </c>
      <c r="C96" s="234" t="s">
        <v>389</v>
      </c>
      <c r="D96" s="235" t="s">
        <v>130</v>
      </c>
      <c r="E96" s="235" t="s">
        <v>390</v>
      </c>
      <c r="F96" s="236">
        <v>44562</v>
      </c>
      <c r="G96" s="236">
        <v>44621</v>
      </c>
      <c r="H96" s="94">
        <v>0.4</v>
      </c>
      <c r="I96" s="221"/>
      <c r="J96" s="202"/>
      <c r="K96" s="517"/>
      <c r="L96" s="517"/>
      <c r="M96" s="517"/>
      <c r="N96" s="548">
        <v>5000000</v>
      </c>
      <c r="O96" s="469" t="s">
        <v>391</v>
      </c>
    </row>
    <row r="97" spans="1:15" ht="47.25" customHeight="1" x14ac:dyDescent="0.2">
      <c r="A97" s="507"/>
      <c r="B97" s="469"/>
      <c r="C97" s="234" t="s">
        <v>392</v>
      </c>
      <c r="D97" s="235" t="s">
        <v>130</v>
      </c>
      <c r="E97" s="235" t="s">
        <v>393</v>
      </c>
      <c r="F97" s="236">
        <v>44652</v>
      </c>
      <c r="G97" s="236">
        <v>44713</v>
      </c>
      <c r="H97" s="94">
        <v>0.2</v>
      </c>
      <c r="I97" s="221"/>
      <c r="J97" s="202"/>
      <c r="K97" s="518"/>
      <c r="L97" s="518"/>
      <c r="M97" s="518"/>
      <c r="N97" s="549"/>
      <c r="O97" s="469"/>
    </row>
    <row r="98" spans="1:15" ht="47.25" customHeight="1" x14ac:dyDescent="0.2">
      <c r="A98" s="507"/>
      <c r="B98" s="469"/>
      <c r="C98" s="234" t="s">
        <v>394</v>
      </c>
      <c r="D98" s="235" t="s">
        <v>320</v>
      </c>
      <c r="E98" s="235" t="s">
        <v>395</v>
      </c>
      <c r="F98" s="236">
        <v>44743</v>
      </c>
      <c r="G98" s="236">
        <v>44926</v>
      </c>
      <c r="H98" s="94">
        <v>0.4</v>
      </c>
      <c r="I98" s="221"/>
      <c r="J98" s="202"/>
      <c r="K98" s="518"/>
      <c r="L98" s="518"/>
      <c r="M98" s="518"/>
      <c r="N98" s="549"/>
      <c r="O98" s="469"/>
    </row>
    <row r="99" spans="1:15" ht="47.25" customHeight="1" x14ac:dyDescent="0.2">
      <c r="A99" s="506" t="s">
        <v>174</v>
      </c>
      <c r="B99" s="514" t="s">
        <v>127</v>
      </c>
      <c r="C99" s="82" t="s">
        <v>396</v>
      </c>
      <c r="D99" s="127" t="s">
        <v>347</v>
      </c>
      <c r="E99" s="127" t="s">
        <v>397</v>
      </c>
      <c r="F99" s="236">
        <v>44562</v>
      </c>
      <c r="G99" s="236">
        <v>44621</v>
      </c>
      <c r="H99" s="97">
        <v>0.4</v>
      </c>
      <c r="I99" s="224"/>
      <c r="J99" s="225"/>
      <c r="K99" s="523"/>
      <c r="L99" s="523"/>
      <c r="M99" s="523"/>
      <c r="N99" s="555">
        <v>2500000</v>
      </c>
      <c r="O99" s="514" t="s">
        <v>175</v>
      </c>
    </row>
    <row r="100" spans="1:15" ht="47.25" customHeight="1" x14ac:dyDescent="0.2">
      <c r="A100" s="507"/>
      <c r="B100" s="515"/>
      <c r="C100" s="98" t="s">
        <v>398</v>
      </c>
      <c r="D100" s="127" t="s">
        <v>347</v>
      </c>
      <c r="E100" s="127" t="s">
        <v>349</v>
      </c>
      <c r="F100" s="236">
        <v>44562</v>
      </c>
      <c r="G100" s="236">
        <v>44621</v>
      </c>
      <c r="H100" s="97">
        <v>0.1</v>
      </c>
      <c r="I100" s="224"/>
      <c r="J100" s="225"/>
      <c r="K100" s="524"/>
      <c r="L100" s="524"/>
      <c r="M100" s="524"/>
      <c r="N100" s="556"/>
      <c r="O100" s="515"/>
    </row>
    <row r="101" spans="1:15" ht="47.25" customHeight="1" x14ac:dyDescent="0.2">
      <c r="A101" s="507"/>
      <c r="B101" s="515"/>
      <c r="C101" s="98" t="s">
        <v>176</v>
      </c>
      <c r="D101" s="127" t="s">
        <v>347</v>
      </c>
      <c r="E101" s="127" t="s">
        <v>399</v>
      </c>
      <c r="F101" s="128">
        <v>44621</v>
      </c>
      <c r="G101" s="236">
        <v>44926</v>
      </c>
      <c r="H101" s="97">
        <v>0.4</v>
      </c>
      <c r="I101" s="224"/>
      <c r="J101" s="225"/>
      <c r="K101" s="524"/>
      <c r="L101" s="524"/>
      <c r="M101" s="524"/>
      <c r="N101" s="556"/>
      <c r="O101" s="515"/>
    </row>
    <row r="102" spans="1:15" ht="47.25" customHeight="1" x14ac:dyDescent="0.2">
      <c r="A102" s="508"/>
      <c r="B102" s="516"/>
      <c r="C102" s="82" t="s">
        <v>177</v>
      </c>
      <c r="D102" s="127" t="s">
        <v>347</v>
      </c>
      <c r="E102" s="127" t="s">
        <v>342</v>
      </c>
      <c r="F102" s="237">
        <v>44805</v>
      </c>
      <c r="G102" s="237">
        <v>44926</v>
      </c>
      <c r="H102" s="97">
        <v>0.1</v>
      </c>
      <c r="I102" s="238"/>
      <c r="J102" s="225"/>
      <c r="K102" s="525"/>
      <c r="L102" s="525"/>
      <c r="M102" s="525"/>
      <c r="N102" s="557"/>
      <c r="O102" s="516"/>
    </row>
    <row r="103" spans="1:15" ht="57.75" customHeight="1" x14ac:dyDescent="0.2">
      <c r="A103" s="506" t="s">
        <v>73</v>
      </c>
      <c r="B103" s="514" t="s">
        <v>127</v>
      </c>
      <c r="C103" s="234" t="s">
        <v>400</v>
      </c>
      <c r="D103" s="235" t="s">
        <v>172</v>
      </c>
      <c r="E103" s="86" t="s">
        <v>401</v>
      </c>
      <c r="F103" s="236">
        <v>44562</v>
      </c>
      <c r="G103" s="235" t="s">
        <v>402</v>
      </c>
      <c r="H103" s="86">
        <v>0.25</v>
      </c>
      <c r="I103" s="86"/>
      <c r="J103" s="239"/>
      <c r="K103" s="533"/>
      <c r="L103" s="533"/>
      <c r="M103" s="533"/>
      <c r="N103" s="536">
        <v>20000000</v>
      </c>
      <c r="O103" s="552" t="s">
        <v>178</v>
      </c>
    </row>
    <row r="104" spans="1:15" ht="47.25" customHeight="1" x14ac:dyDescent="0.2">
      <c r="A104" s="507"/>
      <c r="B104" s="515"/>
      <c r="C104" s="234" t="s">
        <v>179</v>
      </c>
      <c r="D104" s="235" t="s">
        <v>172</v>
      </c>
      <c r="E104" s="86" t="s">
        <v>403</v>
      </c>
      <c r="F104" s="236">
        <v>44652</v>
      </c>
      <c r="G104" s="236">
        <v>44742</v>
      </c>
      <c r="H104" s="86">
        <v>0.25</v>
      </c>
      <c r="I104" s="86"/>
      <c r="J104" s="239"/>
      <c r="K104" s="534"/>
      <c r="L104" s="534"/>
      <c r="M104" s="534"/>
      <c r="N104" s="537"/>
      <c r="O104" s="553"/>
    </row>
    <row r="105" spans="1:15" ht="47.25" customHeight="1" x14ac:dyDescent="0.2">
      <c r="A105" s="507"/>
      <c r="B105" s="515"/>
      <c r="C105" s="234" t="s">
        <v>176</v>
      </c>
      <c r="D105" s="235" t="s">
        <v>172</v>
      </c>
      <c r="E105" s="86" t="s">
        <v>404</v>
      </c>
      <c r="F105" s="236">
        <v>44562</v>
      </c>
      <c r="G105" s="236">
        <v>44926</v>
      </c>
      <c r="H105" s="86">
        <v>0.25</v>
      </c>
      <c r="I105" s="86" t="s">
        <v>129</v>
      </c>
      <c r="J105" s="239"/>
      <c r="K105" s="534"/>
      <c r="L105" s="534"/>
      <c r="M105" s="534"/>
      <c r="N105" s="537"/>
      <c r="O105" s="553"/>
    </row>
    <row r="106" spans="1:15" ht="47.25" customHeight="1" x14ac:dyDescent="0.2">
      <c r="A106" s="508"/>
      <c r="B106" s="516"/>
      <c r="C106" s="234" t="s">
        <v>180</v>
      </c>
      <c r="D106" s="235" t="s">
        <v>172</v>
      </c>
      <c r="E106" s="86" t="s">
        <v>405</v>
      </c>
      <c r="F106" s="236">
        <v>44562</v>
      </c>
      <c r="G106" s="236">
        <v>44926</v>
      </c>
      <c r="H106" s="86">
        <v>0.25</v>
      </c>
      <c r="I106" s="86" t="s">
        <v>129</v>
      </c>
      <c r="J106" s="239"/>
      <c r="K106" s="535"/>
      <c r="L106" s="535"/>
      <c r="M106" s="535"/>
      <c r="N106" s="538"/>
      <c r="O106" s="554"/>
    </row>
    <row r="107" spans="1:15" ht="47.25" customHeight="1" x14ac:dyDescent="0.2">
      <c r="A107" s="506" t="s">
        <v>181</v>
      </c>
      <c r="B107" s="514" t="s">
        <v>127</v>
      </c>
      <c r="C107" s="234" t="s">
        <v>182</v>
      </c>
      <c r="D107" s="235" t="s">
        <v>172</v>
      </c>
      <c r="E107" s="86" t="s">
        <v>406</v>
      </c>
      <c r="F107" s="236">
        <v>44562</v>
      </c>
      <c r="G107" s="236">
        <v>44651</v>
      </c>
      <c r="H107" s="86">
        <v>0.35</v>
      </c>
      <c r="I107" s="86"/>
      <c r="J107" s="239"/>
      <c r="K107" s="533"/>
      <c r="L107" s="533"/>
      <c r="M107" s="533"/>
      <c r="N107" s="536">
        <v>10000000</v>
      </c>
      <c r="O107" s="552" t="s">
        <v>183</v>
      </c>
    </row>
    <row r="108" spans="1:15" ht="47.25" customHeight="1" x14ac:dyDescent="0.2">
      <c r="A108" s="507"/>
      <c r="B108" s="515"/>
      <c r="C108" s="234" t="s">
        <v>184</v>
      </c>
      <c r="D108" s="235" t="s">
        <v>172</v>
      </c>
      <c r="E108" s="86" t="s">
        <v>407</v>
      </c>
      <c r="F108" s="236">
        <v>44562</v>
      </c>
      <c r="G108" s="236">
        <v>44926</v>
      </c>
      <c r="H108" s="86">
        <v>0.3</v>
      </c>
      <c r="I108" s="86" t="s">
        <v>129</v>
      </c>
      <c r="J108" s="239"/>
      <c r="K108" s="534"/>
      <c r="L108" s="534"/>
      <c r="M108" s="534"/>
      <c r="N108" s="537"/>
      <c r="O108" s="553"/>
    </row>
    <row r="109" spans="1:15" ht="47.25" customHeight="1" x14ac:dyDescent="0.2">
      <c r="A109" s="507"/>
      <c r="B109" s="515"/>
      <c r="C109" s="234" t="s">
        <v>185</v>
      </c>
      <c r="D109" s="235" t="s">
        <v>172</v>
      </c>
      <c r="E109" s="86" t="s">
        <v>408</v>
      </c>
      <c r="F109" s="236">
        <v>44562</v>
      </c>
      <c r="G109" s="236">
        <v>44926</v>
      </c>
      <c r="H109" s="86">
        <v>0.15</v>
      </c>
      <c r="I109" s="86" t="s">
        <v>129</v>
      </c>
      <c r="J109" s="239"/>
      <c r="K109" s="534"/>
      <c r="L109" s="534"/>
      <c r="M109" s="534"/>
      <c r="N109" s="537"/>
      <c r="O109" s="553"/>
    </row>
    <row r="110" spans="1:15" ht="47.25" customHeight="1" x14ac:dyDescent="0.2">
      <c r="A110" s="508"/>
      <c r="B110" s="516"/>
      <c r="C110" s="234" t="s">
        <v>186</v>
      </c>
      <c r="D110" s="235" t="s">
        <v>172</v>
      </c>
      <c r="E110" s="86" t="s">
        <v>405</v>
      </c>
      <c r="F110" s="236">
        <v>44562</v>
      </c>
      <c r="G110" s="236">
        <v>44926</v>
      </c>
      <c r="H110" s="86">
        <v>0.2</v>
      </c>
      <c r="I110" s="86" t="s">
        <v>129</v>
      </c>
      <c r="J110" s="239"/>
      <c r="K110" s="535"/>
      <c r="L110" s="535"/>
      <c r="M110" s="535"/>
      <c r="N110" s="538"/>
      <c r="O110" s="554"/>
    </row>
    <row r="111" spans="1:15" ht="18.75" customHeight="1" x14ac:dyDescent="0.2">
      <c r="A111" s="228"/>
      <c r="B111" s="229"/>
      <c r="C111" s="230"/>
      <c r="D111" s="229"/>
      <c r="E111" s="229"/>
      <c r="F111" s="229"/>
      <c r="G111" s="229"/>
      <c r="H111" s="240"/>
      <c r="I111" s="95"/>
      <c r="J111" s="213"/>
      <c r="K111" s="197" t="s">
        <v>273</v>
      </c>
      <c r="L111" s="197">
        <f>SUM(L94:L110)</f>
        <v>0</v>
      </c>
      <c r="M111" s="197" t="e">
        <f>AVERAGE(M94:M110)</f>
        <v>#DIV/0!</v>
      </c>
      <c r="N111" s="241"/>
      <c r="O111" s="229"/>
    </row>
    <row r="112" spans="1:15" ht="18.75" customHeight="1" x14ac:dyDescent="0.2">
      <c r="A112" s="217"/>
      <c r="B112" s="89"/>
      <c r="C112" s="242"/>
      <c r="D112" s="217"/>
      <c r="E112" s="217"/>
      <c r="F112" s="217"/>
      <c r="G112" s="217"/>
      <c r="H112" s="219"/>
      <c r="I112" s="220"/>
      <c r="J112" s="219"/>
      <c r="K112" s="220"/>
      <c r="L112" s="220"/>
      <c r="M112" s="220"/>
      <c r="N112" s="100"/>
      <c r="O112" s="100"/>
    </row>
    <row r="113" spans="1:15" ht="15.75" customHeight="1" x14ac:dyDescent="0.2">
      <c r="A113" s="547" t="s">
        <v>187</v>
      </c>
      <c r="B113" s="547"/>
      <c r="C113" s="558" t="s">
        <v>74</v>
      </c>
      <c r="D113" s="558"/>
      <c r="E113" s="558"/>
      <c r="F113" s="558"/>
      <c r="G113" s="558"/>
      <c r="H113" s="558"/>
      <c r="I113" s="558"/>
      <c r="J113" s="558"/>
      <c r="K113" s="558"/>
      <c r="L113" s="558"/>
      <c r="M113" s="558"/>
      <c r="N113" s="558"/>
      <c r="O113" s="558"/>
    </row>
    <row r="114" spans="1:15" s="72" customFormat="1" ht="38.25" x14ac:dyDescent="0.2">
      <c r="A114" s="559" t="s">
        <v>111</v>
      </c>
      <c r="B114" s="143" t="s">
        <v>112</v>
      </c>
      <c r="C114" s="145" t="s">
        <v>113</v>
      </c>
      <c r="D114" s="73" t="s">
        <v>112</v>
      </c>
      <c r="E114" s="560" t="s">
        <v>238</v>
      </c>
      <c r="F114" s="561" t="s">
        <v>115</v>
      </c>
      <c r="G114" s="561"/>
      <c r="H114" s="560" t="s">
        <v>114</v>
      </c>
      <c r="I114" s="144" t="s">
        <v>240</v>
      </c>
      <c r="J114" s="145" t="s">
        <v>241</v>
      </c>
      <c r="K114" s="144" t="s">
        <v>242</v>
      </c>
      <c r="L114" s="144" t="s">
        <v>241</v>
      </c>
      <c r="M114" s="197" t="s">
        <v>243</v>
      </c>
      <c r="N114" s="146" t="s">
        <v>116</v>
      </c>
      <c r="O114" s="562" t="s">
        <v>117</v>
      </c>
    </row>
    <row r="115" spans="1:15" s="72" customFormat="1" ht="35.25" customHeight="1" x14ac:dyDescent="0.2">
      <c r="A115" s="559"/>
      <c r="B115" s="74" t="s">
        <v>118</v>
      </c>
      <c r="C115" s="73" t="s">
        <v>119</v>
      </c>
      <c r="D115" s="145" t="s">
        <v>120</v>
      </c>
      <c r="E115" s="560"/>
      <c r="F115" s="145" t="s">
        <v>244</v>
      </c>
      <c r="G115" s="145" t="s">
        <v>245</v>
      </c>
      <c r="H115" s="560"/>
      <c r="I115" s="144" t="s">
        <v>246</v>
      </c>
      <c r="J115" s="145" t="s">
        <v>247</v>
      </c>
      <c r="K115" s="144" t="s">
        <v>248</v>
      </c>
      <c r="L115" s="144" t="s">
        <v>24</v>
      </c>
      <c r="M115" s="197" t="s">
        <v>24</v>
      </c>
      <c r="N115" s="146" t="s">
        <v>121</v>
      </c>
      <c r="O115" s="562"/>
    </row>
    <row r="116" spans="1:15" ht="47.25" customHeight="1" x14ac:dyDescent="0.2">
      <c r="A116" s="508" t="s">
        <v>188</v>
      </c>
      <c r="B116" s="516" t="s">
        <v>189</v>
      </c>
      <c r="C116" s="149" t="s">
        <v>190</v>
      </c>
      <c r="D116" s="138" t="s">
        <v>409</v>
      </c>
      <c r="E116" s="149" t="s">
        <v>410</v>
      </c>
      <c r="F116" s="140">
        <v>44562</v>
      </c>
      <c r="G116" s="140">
        <v>44926</v>
      </c>
      <c r="H116" s="243">
        <v>0.2</v>
      </c>
      <c r="I116" s="244"/>
      <c r="J116" s="245"/>
      <c r="K116" s="519"/>
      <c r="L116" s="519"/>
      <c r="M116" s="519"/>
      <c r="N116" s="566">
        <v>800000000</v>
      </c>
      <c r="O116" s="516" t="s">
        <v>192</v>
      </c>
    </row>
    <row r="117" spans="1:15" ht="66" customHeight="1" x14ac:dyDescent="0.2">
      <c r="A117" s="508"/>
      <c r="B117" s="516"/>
      <c r="C117" s="149" t="s">
        <v>411</v>
      </c>
      <c r="D117" s="127" t="s">
        <v>409</v>
      </c>
      <c r="E117" s="149" t="s">
        <v>412</v>
      </c>
      <c r="F117" s="140">
        <v>44562</v>
      </c>
      <c r="G117" s="140">
        <v>44926</v>
      </c>
      <c r="H117" s="243">
        <v>0.2</v>
      </c>
      <c r="I117" s="221"/>
      <c r="J117" s="202"/>
      <c r="K117" s="519"/>
      <c r="L117" s="519"/>
      <c r="M117" s="519"/>
      <c r="N117" s="566"/>
      <c r="O117" s="516"/>
    </row>
    <row r="118" spans="1:15" ht="47.25" customHeight="1" x14ac:dyDescent="0.2">
      <c r="A118" s="511"/>
      <c r="B118" s="469"/>
      <c r="C118" s="246" t="s">
        <v>413</v>
      </c>
      <c r="D118" s="127" t="s">
        <v>409</v>
      </c>
      <c r="E118" s="246" t="s">
        <v>414</v>
      </c>
      <c r="F118" s="128">
        <v>44562</v>
      </c>
      <c r="G118" s="128">
        <v>44926</v>
      </c>
      <c r="H118" s="101">
        <v>0.15</v>
      </c>
      <c r="I118" s="221"/>
      <c r="J118" s="202"/>
      <c r="K118" s="509"/>
      <c r="L118" s="509"/>
      <c r="M118" s="509"/>
      <c r="N118" s="512"/>
      <c r="O118" s="469"/>
    </row>
    <row r="119" spans="1:15" ht="47.25" customHeight="1" x14ac:dyDescent="0.2">
      <c r="A119" s="511"/>
      <c r="B119" s="469"/>
      <c r="C119" s="246" t="s">
        <v>415</v>
      </c>
      <c r="D119" s="127" t="s">
        <v>409</v>
      </c>
      <c r="E119" s="246" t="s">
        <v>416</v>
      </c>
      <c r="F119" s="128">
        <v>44562</v>
      </c>
      <c r="G119" s="128">
        <v>44926</v>
      </c>
      <c r="H119" s="101">
        <v>0.15</v>
      </c>
      <c r="I119" s="221"/>
      <c r="J119" s="202"/>
      <c r="K119" s="509"/>
      <c r="L119" s="509"/>
      <c r="M119" s="509"/>
      <c r="N119" s="512"/>
      <c r="O119" s="469"/>
    </row>
    <row r="120" spans="1:15" ht="47.25" customHeight="1" x14ac:dyDescent="0.2">
      <c r="A120" s="511"/>
      <c r="B120" s="469"/>
      <c r="C120" s="246" t="s">
        <v>417</v>
      </c>
      <c r="D120" s="127" t="s">
        <v>409</v>
      </c>
      <c r="E120" s="246" t="s">
        <v>418</v>
      </c>
      <c r="F120" s="128">
        <v>44562</v>
      </c>
      <c r="G120" s="128">
        <v>44926</v>
      </c>
      <c r="H120" s="101">
        <v>0.15</v>
      </c>
      <c r="I120" s="221"/>
      <c r="J120" s="202"/>
      <c r="K120" s="509"/>
      <c r="L120" s="509"/>
      <c r="M120" s="509"/>
      <c r="N120" s="512"/>
      <c r="O120" s="469"/>
    </row>
    <row r="121" spans="1:15" ht="47.25" customHeight="1" x14ac:dyDescent="0.2">
      <c r="A121" s="511"/>
      <c r="B121" s="469"/>
      <c r="C121" s="148" t="s">
        <v>419</v>
      </c>
      <c r="D121" s="229" t="s">
        <v>409</v>
      </c>
      <c r="E121" s="148" t="s">
        <v>420</v>
      </c>
      <c r="F121" s="139">
        <v>44562</v>
      </c>
      <c r="G121" s="139">
        <v>44926</v>
      </c>
      <c r="H121" s="247">
        <v>0.15</v>
      </c>
      <c r="I121" s="221"/>
      <c r="J121" s="202"/>
      <c r="K121" s="509"/>
      <c r="L121" s="509"/>
      <c r="M121" s="509"/>
      <c r="N121" s="512"/>
      <c r="O121" s="469"/>
    </row>
    <row r="122" spans="1:15" ht="47.25" customHeight="1" x14ac:dyDescent="0.2">
      <c r="A122" s="563" t="s">
        <v>194</v>
      </c>
      <c r="B122" s="514" t="s">
        <v>189</v>
      </c>
      <c r="C122" s="246" t="s">
        <v>421</v>
      </c>
      <c r="D122" s="127" t="s">
        <v>193</v>
      </c>
      <c r="E122" s="246" t="s">
        <v>422</v>
      </c>
      <c r="F122" s="128">
        <v>44562</v>
      </c>
      <c r="G122" s="128">
        <v>44926</v>
      </c>
      <c r="H122" s="101">
        <v>0.5</v>
      </c>
      <c r="I122" s="221"/>
      <c r="J122" s="202"/>
      <c r="K122" s="517"/>
      <c r="L122" s="517"/>
      <c r="M122" s="517"/>
      <c r="N122" s="565">
        <v>10000000</v>
      </c>
      <c r="O122" s="514" t="s">
        <v>192</v>
      </c>
    </row>
    <row r="123" spans="1:15" ht="64.5" customHeight="1" x14ac:dyDescent="0.2">
      <c r="A123" s="564"/>
      <c r="B123" s="516"/>
      <c r="C123" s="246" t="s">
        <v>423</v>
      </c>
      <c r="D123" s="127" t="s">
        <v>193</v>
      </c>
      <c r="E123" s="246" t="s">
        <v>424</v>
      </c>
      <c r="F123" s="128">
        <v>44562</v>
      </c>
      <c r="G123" s="128">
        <v>44926</v>
      </c>
      <c r="H123" s="101">
        <v>0.5</v>
      </c>
      <c r="I123" s="221"/>
      <c r="J123" s="202"/>
      <c r="K123" s="519"/>
      <c r="L123" s="519"/>
      <c r="M123" s="519"/>
      <c r="N123" s="566"/>
      <c r="O123" s="516"/>
    </row>
    <row r="124" spans="1:15" ht="47.25" customHeight="1" x14ac:dyDescent="0.2">
      <c r="A124" s="506" t="s">
        <v>195</v>
      </c>
      <c r="B124" s="514" t="s">
        <v>189</v>
      </c>
      <c r="C124" s="88" t="s">
        <v>425</v>
      </c>
      <c r="D124" s="127" t="s">
        <v>196</v>
      </c>
      <c r="E124" s="149" t="s">
        <v>426</v>
      </c>
      <c r="F124" s="140">
        <v>44562</v>
      </c>
      <c r="G124" s="140">
        <v>44926</v>
      </c>
      <c r="H124" s="243">
        <v>0.25</v>
      </c>
      <c r="I124" s="221"/>
      <c r="J124" s="202"/>
      <c r="K124" s="517"/>
      <c r="L124" s="517"/>
      <c r="M124" s="517"/>
      <c r="N124" s="565">
        <v>300000000</v>
      </c>
      <c r="O124" s="514" t="s">
        <v>192</v>
      </c>
    </row>
    <row r="125" spans="1:15" ht="73.5" customHeight="1" x14ac:dyDescent="0.2">
      <c r="A125" s="507"/>
      <c r="B125" s="515"/>
      <c r="C125" s="88" t="s">
        <v>197</v>
      </c>
      <c r="D125" s="127" t="s">
        <v>196</v>
      </c>
      <c r="E125" s="88" t="s">
        <v>427</v>
      </c>
      <c r="F125" s="128">
        <v>44562</v>
      </c>
      <c r="G125" s="128">
        <v>44926</v>
      </c>
      <c r="H125" s="101">
        <v>0.25</v>
      </c>
      <c r="I125" s="221"/>
      <c r="J125" s="202"/>
      <c r="K125" s="518"/>
      <c r="L125" s="518"/>
      <c r="M125" s="518"/>
      <c r="N125" s="567"/>
      <c r="O125" s="515"/>
    </row>
    <row r="126" spans="1:15" ht="47.25" customHeight="1" x14ac:dyDescent="0.2">
      <c r="A126" s="507"/>
      <c r="B126" s="515"/>
      <c r="C126" s="88" t="s">
        <v>198</v>
      </c>
      <c r="D126" s="127" t="s">
        <v>196</v>
      </c>
      <c r="E126" s="88" t="s">
        <v>428</v>
      </c>
      <c r="F126" s="128">
        <v>44562</v>
      </c>
      <c r="G126" s="128">
        <v>44926</v>
      </c>
      <c r="H126" s="101">
        <v>0.25</v>
      </c>
      <c r="I126" s="221"/>
      <c r="J126" s="202"/>
      <c r="K126" s="518"/>
      <c r="L126" s="518"/>
      <c r="M126" s="518"/>
      <c r="N126" s="567"/>
      <c r="O126" s="515"/>
    </row>
    <row r="127" spans="1:15" ht="47.25" customHeight="1" x14ac:dyDescent="0.2">
      <c r="A127" s="508"/>
      <c r="B127" s="516"/>
      <c r="C127" s="248" t="s">
        <v>429</v>
      </c>
      <c r="D127" s="127" t="s">
        <v>196</v>
      </c>
      <c r="E127" s="249" t="s">
        <v>430</v>
      </c>
      <c r="F127" s="128">
        <v>44562</v>
      </c>
      <c r="G127" s="128">
        <v>44926</v>
      </c>
      <c r="H127" s="101">
        <v>0.25</v>
      </c>
      <c r="I127" s="221"/>
      <c r="J127" s="202"/>
      <c r="K127" s="519"/>
      <c r="L127" s="519"/>
      <c r="M127" s="519"/>
      <c r="N127" s="566"/>
      <c r="O127" s="516"/>
    </row>
    <row r="128" spans="1:15" ht="47.25" customHeight="1" x14ac:dyDescent="0.2">
      <c r="A128" s="511" t="s">
        <v>431</v>
      </c>
      <c r="B128" s="469" t="s">
        <v>189</v>
      </c>
      <c r="C128" s="98" t="s">
        <v>432</v>
      </c>
      <c r="D128" s="138" t="s">
        <v>199</v>
      </c>
      <c r="E128" s="149" t="s">
        <v>433</v>
      </c>
      <c r="F128" s="140">
        <v>44562</v>
      </c>
      <c r="G128" s="140">
        <v>44926</v>
      </c>
      <c r="H128" s="243">
        <v>0.25</v>
      </c>
      <c r="I128" s="221"/>
      <c r="J128" s="202"/>
      <c r="K128" s="509"/>
      <c r="L128" s="509"/>
      <c r="M128" s="509"/>
      <c r="N128" s="512">
        <v>955000000</v>
      </c>
      <c r="O128" s="469" t="s">
        <v>192</v>
      </c>
    </row>
    <row r="129" spans="1:15" ht="47.25" customHeight="1" x14ac:dyDescent="0.2">
      <c r="A129" s="511"/>
      <c r="B129" s="469"/>
      <c r="C129" s="82" t="s">
        <v>434</v>
      </c>
      <c r="D129" s="127" t="s">
        <v>199</v>
      </c>
      <c r="E129" s="246" t="s">
        <v>435</v>
      </c>
      <c r="F129" s="128">
        <v>44562</v>
      </c>
      <c r="G129" s="128">
        <v>44926</v>
      </c>
      <c r="H129" s="101">
        <v>0.25</v>
      </c>
      <c r="I129" s="221"/>
      <c r="J129" s="202"/>
      <c r="K129" s="509"/>
      <c r="L129" s="509"/>
      <c r="M129" s="509"/>
      <c r="N129" s="512"/>
      <c r="O129" s="469"/>
    </row>
    <row r="130" spans="1:15" ht="47.25" customHeight="1" x14ac:dyDescent="0.2">
      <c r="A130" s="506"/>
      <c r="B130" s="469"/>
      <c r="C130" s="82" t="s">
        <v>436</v>
      </c>
      <c r="D130" s="127" t="s">
        <v>437</v>
      </c>
      <c r="E130" s="246" t="s">
        <v>438</v>
      </c>
      <c r="F130" s="128">
        <v>44562</v>
      </c>
      <c r="G130" s="128">
        <v>44650</v>
      </c>
      <c r="H130" s="101">
        <v>0.5</v>
      </c>
      <c r="I130" s="221"/>
      <c r="J130" s="202"/>
      <c r="K130" s="509"/>
      <c r="L130" s="509"/>
      <c r="M130" s="509"/>
      <c r="N130" s="512"/>
      <c r="O130" s="469"/>
    </row>
    <row r="131" spans="1:15" ht="47.25" customHeight="1" x14ac:dyDescent="0.2">
      <c r="A131" s="506" t="s">
        <v>200</v>
      </c>
      <c r="B131" s="514" t="s">
        <v>201</v>
      </c>
      <c r="C131" s="88" t="s">
        <v>202</v>
      </c>
      <c r="D131" s="293" t="s">
        <v>616</v>
      </c>
      <c r="E131" s="127" t="s">
        <v>440</v>
      </c>
      <c r="F131" s="250">
        <v>44562</v>
      </c>
      <c r="G131" s="250">
        <v>44926</v>
      </c>
      <c r="H131" s="94">
        <v>0.5</v>
      </c>
      <c r="I131" s="221"/>
      <c r="J131" s="251"/>
      <c r="K131" s="517"/>
      <c r="L131" s="517"/>
      <c r="M131" s="517"/>
      <c r="N131" s="570">
        <v>5000000</v>
      </c>
      <c r="O131" s="574" t="s">
        <v>658</v>
      </c>
    </row>
    <row r="132" spans="1:15" ht="47.25" customHeight="1" x14ac:dyDescent="0.2">
      <c r="A132" s="508"/>
      <c r="B132" s="516"/>
      <c r="C132" s="88" t="s">
        <v>441</v>
      </c>
      <c r="D132" s="293" t="s">
        <v>616</v>
      </c>
      <c r="E132" s="127" t="s">
        <v>442</v>
      </c>
      <c r="F132" s="250">
        <v>44562</v>
      </c>
      <c r="G132" s="250">
        <v>44926</v>
      </c>
      <c r="H132" s="94">
        <v>0.5</v>
      </c>
      <c r="I132" s="221"/>
      <c r="J132" s="251"/>
      <c r="K132" s="518"/>
      <c r="L132" s="518"/>
      <c r="M132" s="518"/>
      <c r="N132" s="571"/>
      <c r="O132" s="515"/>
    </row>
    <row r="133" spans="1:15" ht="78" customHeight="1" x14ac:dyDescent="0.2">
      <c r="A133" s="147" t="s">
        <v>203</v>
      </c>
      <c r="B133" s="127" t="s">
        <v>201</v>
      </c>
      <c r="C133" s="88" t="s">
        <v>443</v>
      </c>
      <c r="D133" s="127" t="s">
        <v>444</v>
      </c>
      <c r="E133" s="127" t="s">
        <v>445</v>
      </c>
      <c r="F133" s="250">
        <v>44562</v>
      </c>
      <c r="G133" s="250">
        <v>44926</v>
      </c>
      <c r="H133" s="101">
        <v>1</v>
      </c>
      <c r="I133" s="221"/>
      <c r="J133" s="251"/>
      <c r="K133" s="252"/>
      <c r="L133" s="252"/>
      <c r="M133" s="252"/>
      <c r="N133" s="141">
        <v>45000000</v>
      </c>
      <c r="O133" s="515"/>
    </row>
    <row r="134" spans="1:15" ht="80.25" customHeight="1" x14ac:dyDescent="0.2">
      <c r="A134" s="576" t="s">
        <v>204</v>
      </c>
      <c r="B134" s="515" t="s">
        <v>201</v>
      </c>
      <c r="C134" s="295" t="s">
        <v>446</v>
      </c>
      <c r="D134" s="142" t="s">
        <v>439</v>
      </c>
      <c r="E134" s="294" t="s">
        <v>617</v>
      </c>
      <c r="F134" s="250">
        <v>44562</v>
      </c>
      <c r="G134" s="250">
        <v>44926</v>
      </c>
      <c r="H134" s="253">
        <v>0.5</v>
      </c>
      <c r="I134" s="221"/>
      <c r="J134" s="202"/>
      <c r="K134" s="517"/>
      <c r="L134" s="517"/>
      <c r="M134" s="517"/>
      <c r="N134" s="565">
        <v>18000000</v>
      </c>
      <c r="O134" s="515"/>
    </row>
    <row r="135" spans="1:15" ht="63" customHeight="1" x14ac:dyDescent="0.2">
      <c r="A135" s="576"/>
      <c r="B135" s="515"/>
      <c r="C135" s="148" t="s">
        <v>447</v>
      </c>
      <c r="D135" s="137" t="s">
        <v>439</v>
      </c>
      <c r="E135" s="137" t="s">
        <v>448</v>
      </c>
      <c r="F135" s="250">
        <v>44562</v>
      </c>
      <c r="G135" s="250">
        <v>44926</v>
      </c>
      <c r="H135" s="252">
        <v>0.5</v>
      </c>
      <c r="I135" s="221"/>
      <c r="J135" s="202"/>
      <c r="K135" s="518"/>
      <c r="L135" s="518"/>
      <c r="M135" s="518"/>
      <c r="N135" s="567"/>
      <c r="O135" s="515"/>
    </row>
    <row r="136" spans="1:15" ht="78" customHeight="1" x14ac:dyDescent="0.2">
      <c r="A136" s="577" t="s">
        <v>205</v>
      </c>
      <c r="B136" s="514" t="s">
        <v>201</v>
      </c>
      <c r="C136" s="254" t="s">
        <v>449</v>
      </c>
      <c r="D136" s="137" t="s">
        <v>439</v>
      </c>
      <c r="E136" s="296" t="s">
        <v>618</v>
      </c>
      <c r="F136" s="250">
        <v>44562</v>
      </c>
      <c r="G136" s="250">
        <v>44926</v>
      </c>
      <c r="H136" s="252">
        <v>0.5</v>
      </c>
      <c r="I136" s="221"/>
      <c r="J136" s="202"/>
      <c r="K136" s="568"/>
      <c r="L136" s="517"/>
      <c r="M136" s="568"/>
      <c r="N136" s="572">
        <v>50000000</v>
      </c>
      <c r="O136" s="515"/>
    </row>
    <row r="137" spans="1:15" ht="80.25" customHeight="1" x14ac:dyDescent="0.2">
      <c r="A137" s="578"/>
      <c r="B137" s="515"/>
      <c r="C137" s="255" t="s">
        <v>206</v>
      </c>
      <c r="D137" s="137" t="s">
        <v>439</v>
      </c>
      <c r="E137" s="127" t="s">
        <v>450</v>
      </c>
      <c r="F137" s="250">
        <v>44562</v>
      </c>
      <c r="G137" s="250">
        <v>44926</v>
      </c>
      <c r="H137" s="252">
        <v>0.5</v>
      </c>
      <c r="I137" s="221"/>
      <c r="J137" s="202"/>
      <c r="K137" s="569"/>
      <c r="L137" s="519"/>
      <c r="M137" s="569"/>
      <c r="N137" s="573"/>
      <c r="O137" s="515"/>
    </row>
    <row r="138" spans="1:15" ht="74.25" customHeight="1" x14ac:dyDescent="0.2">
      <c r="A138" s="511" t="s">
        <v>207</v>
      </c>
      <c r="B138" s="514" t="s">
        <v>201</v>
      </c>
      <c r="C138" s="88" t="s">
        <v>451</v>
      </c>
      <c r="D138" s="293" t="s">
        <v>616</v>
      </c>
      <c r="E138" s="127" t="s">
        <v>452</v>
      </c>
      <c r="F138" s="250">
        <v>44562</v>
      </c>
      <c r="G138" s="250">
        <v>44926</v>
      </c>
      <c r="H138" s="101">
        <v>0.25</v>
      </c>
      <c r="I138" s="221"/>
      <c r="J138" s="202"/>
      <c r="K138" s="517"/>
      <c r="L138" s="517"/>
      <c r="M138" s="517"/>
      <c r="N138" s="565">
        <v>25000000</v>
      </c>
      <c r="O138" s="515"/>
    </row>
    <row r="139" spans="1:15" ht="47.25" customHeight="1" x14ac:dyDescent="0.2">
      <c r="A139" s="511"/>
      <c r="B139" s="515"/>
      <c r="C139" s="93" t="s">
        <v>453</v>
      </c>
      <c r="D139" s="293" t="s">
        <v>616</v>
      </c>
      <c r="E139" s="127" t="s">
        <v>454</v>
      </c>
      <c r="F139" s="250">
        <v>44562</v>
      </c>
      <c r="G139" s="250">
        <v>44926</v>
      </c>
      <c r="H139" s="102">
        <v>0.25</v>
      </c>
      <c r="I139" s="256"/>
      <c r="J139" s="202"/>
      <c r="K139" s="518"/>
      <c r="L139" s="518"/>
      <c r="M139" s="518"/>
      <c r="N139" s="567"/>
      <c r="O139" s="515"/>
    </row>
    <row r="140" spans="1:15" ht="47.25" customHeight="1" x14ac:dyDescent="0.2">
      <c r="A140" s="511"/>
      <c r="B140" s="515"/>
      <c r="C140" s="93" t="s">
        <v>455</v>
      </c>
      <c r="D140" s="293" t="s">
        <v>616</v>
      </c>
      <c r="E140" s="127" t="s">
        <v>456</v>
      </c>
      <c r="F140" s="250">
        <v>44562</v>
      </c>
      <c r="G140" s="250">
        <v>44926</v>
      </c>
      <c r="H140" s="102">
        <v>0.25</v>
      </c>
      <c r="I140" s="256"/>
      <c r="J140" s="202"/>
      <c r="K140" s="518"/>
      <c r="L140" s="518"/>
      <c r="M140" s="518"/>
      <c r="N140" s="567"/>
      <c r="O140" s="515"/>
    </row>
    <row r="141" spans="1:15" ht="47.25" customHeight="1" x14ac:dyDescent="0.2">
      <c r="A141" s="511"/>
      <c r="B141" s="515"/>
      <c r="C141" s="148" t="s">
        <v>457</v>
      </c>
      <c r="D141" s="293" t="s">
        <v>616</v>
      </c>
      <c r="E141" s="127" t="s">
        <v>458</v>
      </c>
      <c r="F141" s="250">
        <v>44562</v>
      </c>
      <c r="G141" s="250">
        <v>44926</v>
      </c>
      <c r="H141" s="257">
        <v>0.25</v>
      </c>
      <c r="I141" s="256"/>
      <c r="J141" s="202"/>
      <c r="K141" s="518"/>
      <c r="L141" s="518"/>
      <c r="M141" s="518"/>
      <c r="N141" s="567"/>
      <c r="O141" s="515"/>
    </row>
    <row r="142" spans="1:15" ht="66.75" customHeight="1" x14ac:dyDescent="0.2">
      <c r="A142" s="506" t="s">
        <v>459</v>
      </c>
      <c r="B142" s="514" t="s">
        <v>208</v>
      </c>
      <c r="C142" s="88" t="s">
        <v>460</v>
      </c>
      <c r="D142" s="127" t="s">
        <v>209</v>
      </c>
      <c r="E142" s="127" t="s">
        <v>461</v>
      </c>
      <c r="F142" s="128">
        <v>44621</v>
      </c>
      <c r="G142" s="128">
        <v>44651</v>
      </c>
      <c r="H142" s="101">
        <v>0.4</v>
      </c>
      <c r="I142" s="221"/>
      <c r="J142" s="202"/>
      <c r="K142" s="517"/>
      <c r="L142" s="517"/>
      <c r="M142" s="517"/>
      <c r="N142" s="565">
        <v>15000000</v>
      </c>
      <c r="O142" s="574" t="s">
        <v>659</v>
      </c>
    </row>
    <row r="143" spans="1:15" ht="47.25" customHeight="1" x14ac:dyDescent="0.2">
      <c r="A143" s="507"/>
      <c r="B143" s="515"/>
      <c r="C143" s="258" t="s">
        <v>462</v>
      </c>
      <c r="D143" s="235" t="s">
        <v>209</v>
      </c>
      <c r="E143" s="235" t="s">
        <v>463</v>
      </c>
      <c r="F143" s="236">
        <v>44652</v>
      </c>
      <c r="G143" s="236">
        <v>44712</v>
      </c>
      <c r="H143" s="94">
        <v>0.4</v>
      </c>
      <c r="I143" s="221"/>
      <c r="J143" s="251"/>
      <c r="K143" s="518"/>
      <c r="L143" s="518"/>
      <c r="M143" s="518"/>
      <c r="N143" s="567"/>
      <c r="O143" s="515"/>
    </row>
    <row r="144" spans="1:15" ht="47.25" customHeight="1" x14ac:dyDescent="0.2">
      <c r="A144" s="507"/>
      <c r="B144" s="515"/>
      <c r="C144" s="258" t="s">
        <v>464</v>
      </c>
      <c r="D144" s="235" t="s">
        <v>465</v>
      </c>
      <c r="E144" s="235" t="s">
        <v>466</v>
      </c>
      <c r="F144" s="236">
        <v>44713</v>
      </c>
      <c r="G144" s="236">
        <v>44742</v>
      </c>
      <c r="H144" s="94">
        <v>0.2</v>
      </c>
      <c r="I144" s="221"/>
      <c r="J144" s="251"/>
      <c r="K144" s="518"/>
      <c r="L144" s="518"/>
      <c r="M144" s="518"/>
      <c r="N144" s="567"/>
      <c r="O144" s="515"/>
    </row>
    <row r="145" spans="1:15" ht="59.25" customHeight="1" x14ac:dyDescent="0.2">
      <c r="A145" s="511" t="s">
        <v>210</v>
      </c>
      <c r="B145" s="469" t="s">
        <v>208</v>
      </c>
      <c r="C145" s="70" t="s">
        <v>467</v>
      </c>
      <c r="D145" s="127" t="s">
        <v>468</v>
      </c>
      <c r="E145" s="127" t="s">
        <v>469</v>
      </c>
      <c r="F145" s="86" t="s">
        <v>470</v>
      </c>
      <c r="G145" s="127" t="s">
        <v>471</v>
      </c>
      <c r="H145" s="94">
        <v>0.2</v>
      </c>
      <c r="I145" s="221"/>
      <c r="J145" s="251"/>
      <c r="K145" s="509"/>
      <c r="L145" s="509"/>
      <c r="M145" s="509"/>
      <c r="N145" s="512">
        <v>15000000</v>
      </c>
      <c r="O145" s="575" t="s">
        <v>659</v>
      </c>
    </row>
    <row r="146" spans="1:15" ht="69.75" customHeight="1" x14ac:dyDescent="0.2">
      <c r="A146" s="511"/>
      <c r="B146" s="469"/>
      <c r="C146" s="88" t="s">
        <v>472</v>
      </c>
      <c r="D146" s="127" t="s">
        <v>468</v>
      </c>
      <c r="E146" s="127" t="s">
        <v>473</v>
      </c>
      <c r="F146" s="86" t="s">
        <v>470</v>
      </c>
      <c r="G146" s="127" t="s">
        <v>471</v>
      </c>
      <c r="H146" s="94">
        <v>0.2</v>
      </c>
      <c r="I146" s="221"/>
      <c r="J146" s="251"/>
      <c r="K146" s="509"/>
      <c r="L146" s="509"/>
      <c r="M146" s="509"/>
      <c r="N146" s="512"/>
      <c r="O146" s="469"/>
    </row>
    <row r="147" spans="1:15" ht="72.75" customHeight="1" x14ac:dyDescent="0.2">
      <c r="A147" s="511"/>
      <c r="B147" s="469"/>
      <c r="C147" s="259" t="s">
        <v>474</v>
      </c>
      <c r="D147" s="137" t="s">
        <v>468</v>
      </c>
      <c r="E147" s="137" t="s">
        <v>475</v>
      </c>
      <c r="F147" s="150" t="s">
        <v>470</v>
      </c>
      <c r="G147" s="137" t="s">
        <v>471</v>
      </c>
      <c r="H147" s="252">
        <v>0.2</v>
      </c>
      <c r="I147" s="221"/>
      <c r="J147" s="251"/>
      <c r="K147" s="509"/>
      <c r="L147" s="509"/>
      <c r="M147" s="509"/>
      <c r="N147" s="512"/>
      <c r="O147" s="469"/>
    </row>
    <row r="148" spans="1:15" ht="51.75" customHeight="1" x14ac:dyDescent="0.2">
      <c r="A148" s="511"/>
      <c r="B148" s="469"/>
      <c r="C148" s="259" t="s">
        <v>476</v>
      </c>
      <c r="D148" s="137" t="s">
        <v>209</v>
      </c>
      <c r="E148" s="137" t="s">
        <v>477</v>
      </c>
      <c r="F148" s="150" t="s">
        <v>470</v>
      </c>
      <c r="G148" s="137" t="s">
        <v>471</v>
      </c>
      <c r="H148" s="252">
        <v>0.2</v>
      </c>
      <c r="I148" s="221"/>
      <c r="J148" s="251"/>
      <c r="K148" s="509"/>
      <c r="L148" s="509"/>
      <c r="M148" s="509"/>
      <c r="N148" s="512"/>
      <c r="O148" s="469"/>
    </row>
    <row r="149" spans="1:15" ht="45.75" customHeight="1" x14ac:dyDescent="0.2">
      <c r="A149" s="511"/>
      <c r="B149" s="469"/>
      <c r="C149" s="259" t="s">
        <v>478</v>
      </c>
      <c r="D149" s="137" t="s">
        <v>465</v>
      </c>
      <c r="E149" s="137" t="s">
        <v>479</v>
      </c>
      <c r="F149" s="150" t="s">
        <v>470</v>
      </c>
      <c r="G149" s="137" t="s">
        <v>471</v>
      </c>
      <c r="H149" s="252">
        <v>0.2</v>
      </c>
      <c r="I149" s="221"/>
      <c r="J149" s="251"/>
      <c r="K149" s="509"/>
      <c r="L149" s="509"/>
      <c r="M149" s="509"/>
      <c r="N149" s="512"/>
      <c r="O149" s="469"/>
    </row>
    <row r="150" spans="1:15" ht="41.25" customHeight="1" x14ac:dyDescent="0.2">
      <c r="A150" s="511" t="s">
        <v>480</v>
      </c>
      <c r="B150" s="469" t="s">
        <v>211</v>
      </c>
      <c r="C150" s="82" t="s">
        <v>481</v>
      </c>
      <c r="D150" s="137" t="s">
        <v>468</v>
      </c>
      <c r="E150" s="127" t="s">
        <v>482</v>
      </c>
      <c r="F150" s="250">
        <v>44562</v>
      </c>
      <c r="G150" s="128">
        <v>44592</v>
      </c>
      <c r="H150" s="94">
        <v>0.25</v>
      </c>
      <c r="I150" s="221"/>
      <c r="J150" s="251"/>
      <c r="K150" s="509"/>
      <c r="L150" s="509"/>
      <c r="M150" s="509"/>
      <c r="N150" s="512">
        <v>5000000</v>
      </c>
      <c r="O150" s="579" t="s">
        <v>659</v>
      </c>
    </row>
    <row r="151" spans="1:15" ht="25.5" x14ac:dyDescent="0.2">
      <c r="A151" s="511"/>
      <c r="B151" s="469"/>
      <c r="C151" s="88" t="s">
        <v>483</v>
      </c>
      <c r="D151" s="137" t="s">
        <v>468</v>
      </c>
      <c r="E151" s="127" t="s">
        <v>484</v>
      </c>
      <c r="F151" s="250">
        <v>44562</v>
      </c>
      <c r="G151" s="128">
        <v>44650</v>
      </c>
      <c r="H151" s="94">
        <v>0.25</v>
      </c>
      <c r="I151" s="221"/>
      <c r="J151" s="251"/>
      <c r="K151" s="509"/>
      <c r="L151" s="509"/>
      <c r="M151" s="509"/>
      <c r="N151" s="512"/>
      <c r="O151" s="534"/>
    </row>
    <row r="152" spans="1:15" ht="25.5" x14ac:dyDescent="0.2">
      <c r="A152" s="511"/>
      <c r="B152" s="469"/>
      <c r="C152" s="88" t="s">
        <v>485</v>
      </c>
      <c r="D152" s="137" t="s">
        <v>468</v>
      </c>
      <c r="E152" s="127" t="s">
        <v>484</v>
      </c>
      <c r="F152" s="250">
        <v>44562</v>
      </c>
      <c r="G152" s="128">
        <v>44650</v>
      </c>
      <c r="H152" s="94">
        <v>0.25</v>
      </c>
      <c r="I152" s="221"/>
      <c r="J152" s="251"/>
      <c r="K152" s="509"/>
      <c r="L152" s="509"/>
      <c r="M152" s="509"/>
      <c r="N152" s="512"/>
      <c r="O152" s="534"/>
    </row>
    <row r="153" spans="1:15" ht="54.75" customHeight="1" x14ac:dyDescent="0.2">
      <c r="A153" s="511"/>
      <c r="B153" s="514"/>
      <c r="C153" s="88" t="s">
        <v>486</v>
      </c>
      <c r="D153" s="137" t="s">
        <v>468</v>
      </c>
      <c r="E153" s="127" t="s">
        <v>487</v>
      </c>
      <c r="F153" s="250">
        <v>44562</v>
      </c>
      <c r="G153" s="128">
        <v>44650</v>
      </c>
      <c r="H153" s="94">
        <v>0.25</v>
      </c>
      <c r="I153" s="221"/>
      <c r="J153" s="251"/>
      <c r="K153" s="509"/>
      <c r="L153" s="509"/>
      <c r="M153" s="509"/>
      <c r="N153" s="512"/>
      <c r="O153" s="535"/>
    </row>
    <row r="154" spans="1:15" ht="47.25" customHeight="1" x14ac:dyDescent="0.2">
      <c r="A154" s="511" t="s">
        <v>488</v>
      </c>
      <c r="B154" s="469" t="s">
        <v>212</v>
      </c>
      <c r="C154" s="88" t="s">
        <v>489</v>
      </c>
      <c r="D154" s="127" t="s">
        <v>193</v>
      </c>
      <c r="E154" s="88" t="s">
        <v>490</v>
      </c>
      <c r="F154" s="128">
        <v>44562</v>
      </c>
      <c r="G154" s="128">
        <v>44926</v>
      </c>
      <c r="H154" s="101">
        <v>0.2</v>
      </c>
      <c r="I154" s="221"/>
      <c r="J154" s="251"/>
      <c r="K154" s="509"/>
      <c r="L154" s="509"/>
      <c r="M154" s="509"/>
      <c r="N154" s="512">
        <v>30000000</v>
      </c>
      <c r="O154" s="580" t="s">
        <v>659</v>
      </c>
    </row>
    <row r="155" spans="1:15" ht="57.75" customHeight="1" x14ac:dyDescent="0.2">
      <c r="A155" s="511"/>
      <c r="B155" s="469"/>
      <c r="C155" s="88" t="s">
        <v>491</v>
      </c>
      <c r="D155" s="127" t="s">
        <v>193</v>
      </c>
      <c r="E155" s="88" t="s">
        <v>492</v>
      </c>
      <c r="F155" s="128">
        <v>44562</v>
      </c>
      <c r="G155" s="128">
        <v>44926</v>
      </c>
      <c r="H155" s="101">
        <v>0.2</v>
      </c>
      <c r="I155" s="221"/>
      <c r="J155" s="251"/>
      <c r="K155" s="509"/>
      <c r="L155" s="509"/>
      <c r="M155" s="509"/>
      <c r="N155" s="512"/>
      <c r="O155" s="581"/>
    </row>
    <row r="156" spans="1:15" ht="58.5" customHeight="1" x14ac:dyDescent="0.2">
      <c r="A156" s="511"/>
      <c r="B156" s="469"/>
      <c r="C156" s="88" t="s">
        <v>493</v>
      </c>
      <c r="D156" s="127" t="s">
        <v>191</v>
      </c>
      <c r="E156" s="88" t="s">
        <v>494</v>
      </c>
      <c r="F156" s="128">
        <v>44562</v>
      </c>
      <c r="G156" s="128">
        <v>44926</v>
      </c>
      <c r="H156" s="101">
        <v>0.2</v>
      </c>
      <c r="I156" s="221"/>
      <c r="J156" s="251"/>
      <c r="K156" s="509"/>
      <c r="L156" s="509"/>
      <c r="M156" s="509"/>
      <c r="N156" s="512"/>
      <c r="O156" s="581"/>
    </row>
    <row r="157" spans="1:15" ht="47.25" customHeight="1" x14ac:dyDescent="0.2">
      <c r="A157" s="511"/>
      <c r="B157" s="469"/>
      <c r="C157" s="88" t="s">
        <v>495</v>
      </c>
      <c r="D157" s="127" t="s">
        <v>193</v>
      </c>
      <c r="E157" s="88" t="s">
        <v>496</v>
      </c>
      <c r="F157" s="128">
        <v>44562</v>
      </c>
      <c r="G157" s="128">
        <v>44926</v>
      </c>
      <c r="H157" s="101">
        <v>0.4</v>
      </c>
      <c r="I157" s="221"/>
      <c r="J157" s="251"/>
      <c r="K157" s="509"/>
      <c r="L157" s="509"/>
      <c r="M157" s="509"/>
      <c r="N157" s="512"/>
      <c r="O157" s="581"/>
    </row>
    <row r="158" spans="1:15" ht="69" customHeight="1" x14ac:dyDescent="0.2">
      <c r="A158" s="511" t="s">
        <v>497</v>
      </c>
      <c r="B158" s="516" t="s">
        <v>213</v>
      </c>
      <c r="C158" s="260" t="s">
        <v>498</v>
      </c>
      <c r="D158" s="261" t="s">
        <v>499</v>
      </c>
      <c r="E158" s="261" t="s">
        <v>500</v>
      </c>
      <c r="F158" s="262">
        <v>44562</v>
      </c>
      <c r="G158" s="262">
        <v>44650</v>
      </c>
      <c r="H158" s="263">
        <v>0.5</v>
      </c>
      <c r="I158" s="221"/>
      <c r="J158" s="251"/>
      <c r="K158" s="517"/>
      <c r="L158" s="517"/>
      <c r="M158" s="517"/>
      <c r="N158" s="565">
        <v>2000000</v>
      </c>
      <c r="O158" s="575" t="s">
        <v>659</v>
      </c>
    </row>
    <row r="159" spans="1:15" ht="47.25" customHeight="1" x14ac:dyDescent="0.2">
      <c r="A159" s="511"/>
      <c r="B159" s="469"/>
      <c r="C159" s="264" t="s">
        <v>501</v>
      </c>
      <c r="D159" s="235" t="s">
        <v>214</v>
      </c>
      <c r="E159" s="235" t="s">
        <v>502</v>
      </c>
      <c r="F159" s="236">
        <v>44743</v>
      </c>
      <c r="G159" s="236">
        <v>44926</v>
      </c>
      <c r="H159" s="94">
        <v>0.5</v>
      </c>
      <c r="I159" s="221"/>
      <c r="J159" s="251"/>
      <c r="K159" s="518"/>
      <c r="L159" s="518"/>
      <c r="M159" s="518"/>
      <c r="N159" s="567"/>
      <c r="O159" s="469"/>
    </row>
    <row r="160" spans="1:15" ht="107.25" customHeight="1" x14ac:dyDescent="0.2">
      <c r="A160" s="506" t="s">
        <v>503</v>
      </c>
      <c r="B160" s="514" t="s">
        <v>211</v>
      </c>
      <c r="C160" s="88" t="s">
        <v>504</v>
      </c>
      <c r="D160" s="127" t="s">
        <v>468</v>
      </c>
      <c r="E160" s="127" t="s">
        <v>505</v>
      </c>
      <c r="F160" s="86" t="s">
        <v>506</v>
      </c>
      <c r="G160" s="127" t="s">
        <v>507</v>
      </c>
      <c r="H160" s="94">
        <v>0.8</v>
      </c>
      <c r="I160" s="221"/>
      <c r="J160" s="251"/>
      <c r="K160" s="263"/>
      <c r="L160" s="263"/>
      <c r="M160" s="263"/>
      <c r="N160" s="565">
        <v>5000000</v>
      </c>
      <c r="O160" s="582" t="s">
        <v>659</v>
      </c>
    </row>
    <row r="161" spans="1:15" ht="51" x14ac:dyDescent="0.2">
      <c r="A161" s="508"/>
      <c r="B161" s="516"/>
      <c r="C161" s="234" t="s">
        <v>508</v>
      </c>
      <c r="D161" s="136" t="s">
        <v>509</v>
      </c>
      <c r="E161" s="136" t="s">
        <v>510</v>
      </c>
      <c r="F161" s="135">
        <v>44774</v>
      </c>
      <c r="G161" s="265">
        <v>44925</v>
      </c>
      <c r="H161" s="266">
        <v>0.2</v>
      </c>
      <c r="I161" s="267"/>
      <c r="J161" s="268">
        <f>+I161*H161</f>
        <v>0</v>
      </c>
      <c r="K161" s="94"/>
      <c r="L161" s="94"/>
      <c r="M161" s="94"/>
      <c r="N161" s="566"/>
      <c r="O161" s="583"/>
    </row>
    <row r="162" spans="1:15" ht="47.25" customHeight="1" x14ac:dyDescent="0.2">
      <c r="A162" s="511" t="s">
        <v>511</v>
      </c>
      <c r="B162" s="469" t="s">
        <v>215</v>
      </c>
      <c r="C162" s="82" t="s">
        <v>512</v>
      </c>
      <c r="D162" s="127" t="s">
        <v>513</v>
      </c>
      <c r="E162" s="87" t="s">
        <v>514</v>
      </c>
      <c r="F162" s="135">
        <v>44562</v>
      </c>
      <c r="G162" s="128">
        <v>44895</v>
      </c>
      <c r="H162" s="101">
        <v>0.25</v>
      </c>
      <c r="I162" s="221"/>
      <c r="J162" s="251"/>
      <c r="K162" s="509"/>
      <c r="L162" s="509"/>
      <c r="M162" s="509"/>
      <c r="N162" s="512">
        <v>200000000</v>
      </c>
      <c r="O162" s="584" t="s">
        <v>659</v>
      </c>
    </row>
    <row r="163" spans="1:15" ht="47.25" customHeight="1" x14ac:dyDescent="0.2">
      <c r="A163" s="511"/>
      <c r="B163" s="469"/>
      <c r="C163" s="82" t="s">
        <v>515</v>
      </c>
      <c r="D163" s="127" t="s">
        <v>513</v>
      </c>
      <c r="E163" s="87" t="s">
        <v>516</v>
      </c>
      <c r="F163" s="135">
        <v>44562</v>
      </c>
      <c r="G163" s="128">
        <v>44895</v>
      </c>
      <c r="H163" s="101">
        <v>0.25</v>
      </c>
      <c r="I163" s="221"/>
      <c r="J163" s="202"/>
      <c r="K163" s="509"/>
      <c r="L163" s="509"/>
      <c r="M163" s="509"/>
      <c r="N163" s="512"/>
      <c r="O163" s="585"/>
    </row>
    <row r="164" spans="1:15" ht="47.25" customHeight="1" x14ac:dyDescent="0.2">
      <c r="A164" s="511"/>
      <c r="B164" s="469"/>
      <c r="C164" s="82" t="s">
        <v>517</v>
      </c>
      <c r="D164" s="293" t="s">
        <v>616</v>
      </c>
      <c r="E164" s="87" t="s">
        <v>518</v>
      </c>
      <c r="F164" s="135">
        <v>44562</v>
      </c>
      <c r="G164" s="128">
        <v>44895</v>
      </c>
      <c r="H164" s="101">
        <v>0.25</v>
      </c>
      <c r="I164" s="221"/>
      <c r="J164" s="202"/>
      <c r="K164" s="509"/>
      <c r="L164" s="509"/>
      <c r="M164" s="509"/>
      <c r="N164" s="512"/>
      <c r="O164" s="585"/>
    </row>
    <row r="165" spans="1:15" ht="47.25" customHeight="1" x14ac:dyDescent="0.2">
      <c r="A165" s="511"/>
      <c r="B165" s="469"/>
      <c r="C165" s="82" t="s">
        <v>519</v>
      </c>
      <c r="D165" s="293" t="s">
        <v>616</v>
      </c>
      <c r="E165" s="87" t="s">
        <v>520</v>
      </c>
      <c r="F165" s="135">
        <v>44562</v>
      </c>
      <c r="G165" s="128">
        <v>44895</v>
      </c>
      <c r="H165" s="101">
        <v>0.25</v>
      </c>
      <c r="I165" s="221"/>
      <c r="J165" s="202"/>
      <c r="K165" s="509"/>
      <c r="L165" s="509"/>
      <c r="M165" s="509"/>
      <c r="N165" s="512"/>
      <c r="O165" s="585"/>
    </row>
    <row r="166" spans="1:15" ht="47.25" customHeight="1" x14ac:dyDescent="0.2">
      <c r="A166" s="511" t="s">
        <v>216</v>
      </c>
      <c r="B166" s="469" t="s">
        <v>201</v>
      </c>
      <c r="C166" s="258" t="s">
        <v>521</v>
      </c>
      <c r="D166" s="293" t="s">
        <v>616</v>
      </c>
      <c r="E166" s="235" t="s">
        <v>522</v>
      </c>
      <c r="F166" s="269">
        <v>44652</v>
      </c>
      <c r="G166" s="269">
        <v>44742</v>
      </c>
      <c r="H166" s="94">
        <v>0.2</v>
      </c>
      <c r="I166" s="221"/>
      <c r="J166" s="202"/>
      <c r="K166" s="509"/>
      <c r="L166" s="509"/>
      <c r="M166" s="509"/>
      <c r="N166" s="586">
        <v>15000000</v>
      </c>
      <c r="O166" s="584" t="s">
        <v>659</v>
      </c>
    </row>
    <row r="167" spans="1:15" ht="47.25" customHeight="1" x14ac:dyDescent="0.2">
      <c r="A167" s="511"/>
      <c r="B167" s="469"/>
      <c r="C167" s="234" t="s">
        <v>523</v>
      </c>
      <c r="D167" s="293" t="s">
        <v>616</v>
      </c>
      <c r="E167" s="235" t="s">
        <v>524</v>
      </c>
      <c r="F167" s="269">
        <v>44652</v>
      </c>
      <c r="G167" s="269">
        <v>44742</v>
      </c>
      <c r="H167" s="94">
        <v>0.2</v>
      </c>
      <c r="I167" s="221"/>
      <c r="J167" s="202"/>
      <c r="K167" s="509"/>
      <c r="L167" s="509"/>
      <c r="M167" s="509"/>
      <c r="N167" s="587"/>
      <c r="O167" s="585"/>
    </row>
    <row r="168" spans="1:15" ht="47.25" customHeight="1" x14ac:dyDescent="0.2">
      <c r="A168" s="511"/>
      <c r="B168" s="469"/>
      <c r="C168" s="234" t="s">
        <v>525</v>
      </c>
      <c r="D168" s="293" t="s">
        <v>616</v>
      </c>
      <c r="E168" s="235" t="s">
        <v>526</v>
      </c>
      <c r="F168" s="269">
        <v>44652</v>
      </c>
      <c r="G168" s="269">
        <v>44742</v>
      </c>
      <c r="H168" s="94">
        <v>0.2</v>
      </c>
      <c r="I168" s="221"/>
      <c r="J168" s="202"/>
      <c r="K168" s="509"/>
      <c r="L168" s="509"/>
      <c r="M168" s="509"/>
      <c r="N168" s="587"/>
      <c r="O168" s="585"/>
    </row>
    <row r="169" spans="1:15" ht="47.25" customHeight="1" x14ac:dyDescent="0.2">
      <c r="A169" s="511"/>
      <c r="B169" s="469"/>
      <c r="C169" s="234" t="s">
        <v>527</v>
      </c>
      <c r="D169" s="270" t="s">
        <v>465</v>
      </c>
      <c r="E169" s="270" t="s">
        <v>528</v>
      </c>
      <c r="F169" s="269">
        <v>44593</v>
      </c>
      <c r="G169" s="269">
        <v>44742</v>
      </c>
      <c r="H169" s="94">
        <v>0.2</v>
      </c>
      <c r="I169" s="221"/>
      <c r="J169" s="202"/>
      <c r="K169" s="509"/>
      <c r="L169" s="509"/>
      <c r="M169" s="509"/>
      <c r="N169" s="587"/>
      <c r="O169" s="585"/>
    </row>
    <row r="170" spans="1:15" ht="47.25" customHeight="1" x14ac:dyDescent="0.2">
      <c r="A170" s="511"/>
      <c r="B170" s="469"/>
      <c r="C170" s="234" t="s">
        <v>529</v>
      </c>
      <c r="D170" s="270" t="s">
        <v>465</v>
      </c>
      <c r="E170" s="270" t="s">
        <v>530</v>
      </c>
      <c r="F170" s="235" t="s">
        <v>531</v>
      </c>
      <c r="G170" s="235" t="s">
        <v>532</v>
      </c>
      <c r="H170" s="94">
        <v>0.2</v>
      </c>
      <c r="I170" s="221"/>
      <c r="J170" s="202"/>
      <c r="K170" s="509"/>
      <c r="L170" s="509"/>
      <c r="M170" s="509"/>
      <c r="N170" s="588"/>
      <c r="O170" s="585"/>
    </row>
    <row r="171" spans="1:15" ht="47.25" customHeight="1" x14ac:dyDescent="0.2">
      <c r="A171" s="511" t="s">
        <v>533</v>
      </c>
      <c r="B171" s="469" t="s">
        <v>217</v>
      </c>
      <c r="C171" s="93" t="s">
        <v>534</v>
      </c>
      <c r="D171" s="99" t="s">
        <v>218</v>
      </c>
      <c r="E171" s="99" t="s">
        <v>535</v>
      </c>
      <c r="F171" s="128">
        <v>44562</v>
      </c>
      <c r="G171" s="127" t="s">
        <v>536</v>
      </c>
      <c r="H171" s="101">
        <v>0.7</v>
      </c>
      <c r="I171" s="221"/>
      <c r="J171" s="202"/>
      <c r="K171" s="509"/>
      <c r="L171" s="509"/>
      <c r="M171" s="509"/>
      <c r="N171" s="512">
        <v>20000000</v>
      </c>
      <c r="O171" s="584" t="s">
        <v>659</v>
      </c>
    </row>
    <row r="172" spans="1:15" ht="69" customHeight="1" x14ac:dyDescent="0.2">
      <c r="A172" s="511"/>
      <c r="B172" s="469"/>
      <c r="C172" s="93" t="s">
        <v>537</v>
      </c>
      <c r="D172" s="99" t="s">
        <v>218</v>
      </c>
      <c r="E172" s="127" t="s">
        <v>538</v>
      </c>
      <c r="F172" s="128">
        <v>44562</v>
      </c>
      <c r="G172" s="127" t="s">
        <v>536</v>
      </c>
      <c r="H172" s="101">
        <v>0.3</v>
      </c>
      <c r="I172" s="221"/>
      <c r="J172" s="202"/>
      <c r="K172" s="509"/>
      <c r="L172" s="509"/>
      <c r="M172" s="509"/>
      <c r="N172" s="512"/>
      <c r="O172" s="585"/>
    </row>
    <row r="173" spans="1:15" ht="45" customHeight="1" x14ac:dyDescent="0.2">
      <c r="A173" s="511" t="s">
        <v>539</v>
      </c>
      <c r="B173" s="469" t="s">
        <v>208</v>
      </c>
      <c r="C173" s="246" t="s">
        <v>540</v>
      </c>
      <c r="D173" s="99" t="s">
        <v>209</v>
      </c>
      <c r="E173" s="99" t="s">
        <v>541</v>
      </c>
      <c r="F173" s="128">
        <v>44652</v>
      </c>
      <c r="G173" s="128">
        <v>44742</v>
      </c>
      <c r="H173" s="101">
        <v>0.2</v>
      </c>
      <c r="I173" s="221"/>
      <c r="J173" s="202"/>
      <c r="K173" s="509"/>
      <c r="L173" s="509"/>
      <c r="M173" s="509"/>
      <c r="N173" s="512">
        <v>15000000</v>
      </c>
      <c r="O173" s="584" t="s">
        <v>659</v>
      </c>
    </row>
    <row r="174" spans="1:15" ht="45" customHeight="1" x14ac:dyDescent="0.2">
      <c r="A174" s="511"/>
      <c r="B174" s="469"/>
      <c r="C174" s="246" t="s">
        <v>542</v>
      </c>
      <c r="D174" s="99" t="s">
        <v>209</v>
      </c>
      <c r="E174" s="127" t="s">
        <v>543</v>
      </c>
      <c r="F174" s="128">
        <v>44743</v>
      </c>
      <c r="G174" s="128">
        <v>44926</v>
      </c>
      <c r="H174" s="101">
        <v>0.4</v>
      </c>
      <c r="I174" s="221"/>
      <c r="J174" s="202"/>
      <c r="K174" s="509"/>
      <c r="L174" s="509"/>
      <c r="M174" s="509"/>
      <c r="N174" s="512"/>
      <c r="O174" s="585"/>
    </row>
    <row r="175" spans="1:15" ht="45" customHeight="1" x14ac:dyDescent="0.2">
      <c r="A175" s="511"/>
      <c r="B175" s="469"/>
      <c r="C175" s="93" t="s">
        <v>544</v>
      </c>
      <c r="D175" s="99" t="s">
        <v>209</v>
      </c>
      <c r="E175" s="127" t="s">
        <v>545</v>
      </c>
      <c r="F175" s="128">
        <v>44743</v>
      </c>
      <c r="G175" s="128">
        <v>44926</v>
      </c>
      <c r="H175" s="101">
        <v>0.4</v>
      </c>
      <c r="I175" s="221"/>
      <c r="J175" s="202"/>
      <c r="K175" s="509"/>
      <c r="L175" s="509"/>
      <c r="M175" s="509"/>
      <c r="N175" s="512"/>
      <c r="O175" s="585"/>
    </row>
    <row r="176" spans="1:15" ht="64.150000000000006" customHeight="1" x14ac:dyDescent="0.2">
      <c r="A176" s="506" t="s">
        <v>219</v>
      </c>
      <c r="B176" s="592" t="s">
        <v>220</v>
      </c>
      <c r="C176" s="234" t="s">
        <v>546</v>
      </c>
      <c r="D176" s="127" t="s">
        <v>547</v>
      </c>
      <c r="E176" s="89" t="s">
        <v>548</v>
      </c>
      <c r="F176" s="128">
        <v>44593</v>
      </c>
      <c r="G176" s="128">
        <v>44915</v>
      </c>
      <c r="H176" s="101">
        <v>0.2</v>
      </c>
      <c r="I176" s="221"/>
      <c r="J176" s="202"/>
      <c r="K176" s="517"/>
      <c r="L176" s="517"/>
      <c r="M176" s="517"/>
      <c r="N176" s="565">
        <v>30000000</v>
      </c>
      <c r="O176" s="589" t="s">
        <v>221</v>
      </c>
    </row>
    <row r="177" spans="1:15" ht="80.45" customHeight="1" x14ac:dyDescent="0.2">
      <c r="A177" s="507"/>
      <c r="B177" s="592"/>
      <c r="C177" s="234" t="s">
        <v>549</v>
      </c>
      <c r="D177" s="127" t="s">
        <v>547</v>
      </c>
      <c r="E177" s="127" t="s">
        <v>550</v>
      </c>
      <c r="F177" s="128">
        <v>44601</v>
      </c>
      <c r="G177" s="128">
        <v>44896</v>
      </c>
      <c r="H177" s="101">
        <v>0.4</v>
      </c>
      <c r="I177" s="221"/>
      <c r="J177" s="202"/>
      <c r="K177" s="518"/>
      <c r="L177" s="518"/>
      <c r="M177" s="518"/>
      <c r="N177" s="567"/>
      <c r="O177" s="590"/>
    </row>
    <row r="178" spans="1:15" ht="76.150000000000006" customHeight="1" x14ac:dyDescent="0.2">
      <c r="A178" s="508"/>
      <c r="B178" s="592"/>
      <c r="C178" s="234" t="s">
        <v>551</v>
      </c>
      <c r="D178" s="127" t="s">
        <v>547</v>
      </c>
      <c r="E178" s="127" t="s">
        <v>550</v>
      </c>
      <c r="F178" s="128">
        <v>44621</v>
      </c>
      <c r="G178" s="128">
        <v>44896</v>
      </c>
      <c r="H178" s="101">
        <v>0.4</v>
      </c>
      <c r="I178" s="221"/>
      <c r="J178" s="202"/>
      <c r="K178" s="519"/>
      <c r="L178" s="519"/>
      <c r="M178" s="519"/>
      <c r="N178" s="566"/>
      <c r="O178" s="591"/>
    </row>
    <row r="179" spans="1:15" ht="70.900000000000006" customHeight="1" x14ac:dyDescent="0.2">
      <c r="A179" s="511" t="s">
        <v>222</v>
      </c>
      <c r="B179" s="592" t="s">
        <v>220</v>
      </c>
      <c r="C179" s="234" t="s">
        <v>552</v>
      </c>
      <c r="D179" s="127" t="s">
        <v>547</v>
      </c>
      <c r="E179" s="127" t="s">
        <v>553</v>
      </c>
      <c r="F179" s="128">
        <v>44713</v>
      </c>
      <c r="G179" s="128">
        <v>44896</v>
      </c>
      <c r="H179" s="101">
        <v>0.1</v>
      </c>
      <c r="I179" s="221"/>
      <c r="J179" s="202"/>
      <c r="K179" s="517"/>
      <c r="L179" s="517"/>
      <c r="M179" s="517"/>
      <c r="N179" s="565">
        <v>40000000</v>
      </c>
      <c r="O179" s="589" t="s">
        <v>223</v>
      </c>
    </row>
    <row r="180" spans="1:15" ht="38.25" x14ac:dyDescent="0.2">
      <c r="A180" s="511"/>
      <c r="B180" s="592"/>
      <c r="C180" s="234" t="s">
        <v>554</v>
      </c>
      <c r="D180" s="127" t="s">
        <v>547</v>
      </c>
      <c r="E180" s="127" t="s">
        <v>555</v>
      </c>
      <c r="F180" s="128">
        <v>44562</v>
      </c>
      <c r="G180" s="128">
        <v>44921</v>
      </c>
      <c r="H180" s="101">
        <v>0.2</v>
      </c>
      <c r="I180" s="221"/>
      <c r="J180" s="202"/>
      <c r="K180" s="518"/>
      <c r="L180" s="518"/>
      <c r="M180" s="518"/>
      <c r="N180" s="567"/>
      <c r="O180" s="590"/>
    </row>
    <row r="181" spans="1:15" ht="63.75" x14ac:dyDescent="0.2">
      <c r="A181" s="511"/>
      <c r="B181" s="592"/>
      <c r="C181" s="234" t="s">
        <v>556</v>
      </c>
      <c r="D181" s="127" t="s">
        <v>547</v>
      </c>
      <c r="E181" s="127" t="s">
        <v>557</v>
      </c>
      <c r="F181" s="128">
        <v>44563</v>
      </c>
      <c r="G181" s="128">
        <v>44896</v>
      </c>
      <c r="H181" s="101">
        <v>0.2</v>
      </c>
      <c r="I181" s="221"/>
      <c r="J181" s="202"/>
      <c r="K181" s="518"/>
      <c r="L181" s="518"/>
      <c r="M181" s="518"/>
      <c r="N181" s="567"/>
      <c r="O181" s="590"/>
    </row>
    <row r="182" spans="1:15" ht="38.25" x14ac:dyDescent="0.2">
      <c r="A182" s="511"/>
      <c r="B182" s="592"/>
      <c r="C182" s="258" t="s">
        <v>558</v>
      </c>
      <c r="D182" s="127" t="s">
        <v>547</v>
      </c>
      <c r="E182" s="127" t="s">
        <v>559</v>
      </c>
      <c r="F182" s="128">
        <v>44613</v>
      </c>
      <c r="G182" s="127" t="s">
        <v>560</v>
      </c>
      <c r="H182" s="101">
        <v>0.2</v>
      </c>
      <c r="I182" s="221"/>
      <c r="J182" s="202"/>
      <c r="K182" s="518"/>
      <c r="L182" s="518"/>
      <c r="M182" s="518"/>
      <c r="N182" s="567"/>
      <c r="O182" s="590"/>
    </row>
    <row r="183" spans="1:15" ht="47.25" customHeight="1" x14ac:dyDescent="0.2">
      <c r="A183" s="511"/>
      <c r="B183" s="592"/>
      <c r="C183" s="258" t="s">
        <v>561</v>
      </c>
      <c r="D183" s="127" t="s">
        <v>547</v>
      </c>
      <c r="E183" s="127" t="s">
        <v>562</v>
      </c>
      <c r="F183" s="128">
        <v>44621</v>
      </c>
      <c r="G183" s="128">
        <v>44925</v>
      </c>
      <c r="H183" s="101">
        <v>0.1</v>
      </c>
      <c r="I183" s="221"/>
      <c r="J183" s="202"/>
      <c r="K183" s="518"/>
      <c r="L183" s="518"/>
      <c r="M183" s="518"/>
      <c r="N183" s="567"/>
      <c r="O183" s="590"/>
    </row>
    <row r="184" spans="1:15" ht="33" customHeight="1" x14ac:dyDescent="0.2">
      <c r="A184" s="511"/>
      <c r="B184" s="592"/>
      <c r="C184" s="271" t="s">
        <v>563</v>
      </c>
      <c r="D184" s="127" t="s">
        <v>547</v>
      </c>
      <c r="E184" s="127" t="s">
        <v>564</v>
      </c>
      <c r="F184" s="128">
        <v>44621</v>
      </c>
      <c r="G184" s="128">
        <v>44742</v>
      </c>
      <c r="H184" s="101">
        <v>0.1</v>
      </c>
      <c r="I184" s="221"/>
      <c r="J184" s="202"/>
      <c r="K184" s="518"/>
      <c r="L184" s="518"/>
      <c r="M184" s="518"/>
      <c r="N184" s="567"/>
      <c r="O184" s="590"/>
    </row>
    <row r="185" spans="1:15" ht="54.75" customHeight="1" x14ac:dyDescent="0.2">
      <c r="A185" s="511"/>
      <c r="B185" s="592"/>
      <c r="C185" s="234" t="s">
        <v>565</v>
      </c>
      <c r="D185" s="127" t="s">
        <v>547</v>
      </c>
      <c r="E185" s="127" t="s">
        <v>566</v>
      </c>
      <c r="F185" s="128">
        <v>44732</v>
      </c>
      <c r="G185" s="128">
        <v>44925</v>
      </c>
      <c r="H185" s="101">
        <v>0.1</v>
      </c>
      <c r="I185" s="221"/>
      <c r="J185" s="202"/>
      <c r="K185" s="519"/>
      <c r="L185" s="519"/>
      <c r="M185" s="519"/>
      <c r="N185" s="566"/>
      <c r="O185" s="591"/>
    </row>
    <row r="186" spans="1:15" ht="47.25" customHeight="1" x14ac:dyDescent="0.2">
      <c r="A186" s="511" t="s">
        <v>224</v>
      </c>
      <c r="B186" s="592" t="s">
        <v>220</v>
      </c>
      <c r="C186" s="258" t="s">
        <v>567</v>
      </c>
      <c r="D186" s="127" t="s">
        <v>547</v>
      </c>
      <c r="E186" s="127" t="s">
        <v>568</v>
      </c>
      <c r="F186" s="128">
        <v>44575</v>
      </c>
      <c r="G186" s="128">
        <v>44925</v>
      </c>
      <c r="H186" s="101">
        <v>0.25</v>
      </c>
      <c r="I186" s="221"/>
      <c r="J186" s="202"/>
      <c r="K186" s="517"/>
      <c r="L186" s="517"/>
      <c r="M186" s="517"/>
      <c r="N186" s="565">
        <v>30000000</v>
      </c>
      <c r="O186" s="590" t="s">
        <v>225</v>
      </c>
    </row>
    <row r="187" spans="1:15" ht="47.25" customHeight="1" x14ac:dyDescent="0.2">
      <c r="A187" s="511"/>
      <c r="B187" s="592"/>
      <c r="C187" s="258" t="s">
        <v>569</v>
      </c>
      <c r="D187" s="127" t="s">
        <v>547</v>
      </c>
      <c r="E187" s="127" t="s">
        <v>570</v>
      </c>
      <c r="F187" s="128">
        <v>44581</v>
      </c>
      <c r="G187" s="128">
        <v>44901</v>
      </c>
      <c r="H187" s="101">
        <v>0.25</v>
      </c>
      <c r="I187" s="221"/>
      <c r="J187" s="202"/>
      <c r="K187" s="518"/>
      <c r="L187" s="518"/>
      <c r="M187" s="518"/>
      <c r="N187" s="567"/>
      <c r="O187" s="590"/>
    </row>
    <row r="188" spans="1:15" ht="74.45" customHeight="1" x14ac:dyDescent="0.2">
      <c r="A188" s="511"/>
      <c r="B188" s="592"/>
      <c r="C188" s="258" t="s">
        <v>571</v>
      </c>
      <c r="D188" s="127" t="s">
        <v>547</v>
      </c>
      <c r="E188" s="127" t="s">
        <v>572</v>
      </c>
      <c r="F188" s="128">
        <v>44581</v>
      </c>
      <c r="G188" s="128">
        <v>44925</v>
      </c>
      <c r="H188" s="101">
        <v>0.25</v>
      </c>
      <c r="I188" s="221"/>
      <c r="J188" s="202"/>
      <c r="K188" s="518"/>
      <c r="L188" s="518"/>
      <c r="M188" s="518"/>
      <c r="N188" s="567"/>
      <c r="O188" s="590"/>
    </row>
    <row r="189" spans="1:15" ht="47.25" customHeight="1" x14ac:dyDescent="0.2">
      <c r="A189" s="511"/>
      <c r="B189" s="592"/>
      <c r="C189" s="258" t="s">
        <v>573</v>
      </c>
      <c r="D189" s="127" t="s">
        <v>547</v>
      </c>
      <c r="E189" s="127" t="s">
        <v>574</v>
      </c>
      <c r="F189" s="128">
        <v>44651</v>
      </c>
      <c r="G189" s="128">
        <v>44926</v>
      </c>
      <c r="H189" s="101">
        <v>0.25</v>
      </c>
      <c r="I189" s="221"/>
      <c r="J189" s="202"/>
      <c r="K189" s="519"/>
      <c r="L189" s="519"/>
      <c r="M189" s="519"/>
      <c r="N189" s="566"/>
      <c r="O189" s="591"/>
    </row>
    <row r="190" spans="1:15" ht="47.25" hidden="1" customHeight="1" x14ac:dyDescent="0.2">
      <c r="A190" s="511" t="s">
        <v>226</v>
      </c>
      <c r="B190" s="469" t="s">
        <v>227</v>
      </c>
      <c r="C190" s="88"/>
      <c r="D190" s="272"/>
      <c r="E190" s="127"/>
      <c r="F190" s="127"/>
      <c r="G190" s="127"/>
      <c r="H190" s="101"/>
      <c r="I190" s="221"/>
      <c r="J190" s="202"/>
      <c r="K190" s="509"/>
      <c r="L190" s="509"/>
      <c r="M190" s="509"/>
      <c r="N190" s="512"/>
      <c r="O190" s="585" t="s">
        <v>228</v>
      </c>
    </row>
    <row r="191" spans="1:15" ht="47.25" hidden="1" customHeight="1" x14ac:dyDescent="0.2">
      <c r="A191" s="511"/>
      <c r="B191" s="469"/>
      <c r="C191" s="88"/>
      <c r="D191" s="127"/>
      <c r="E191" s="127"/>
      <c r="F191" s="127"/>
      <c r="G191" s="127"/>
      <c r="H191" s="101"/>
      <c r="I191" s="221"/>
      <c r="J191" s="202"/>
      <c r="K191" s="509"/>
      <c r="L191" s="509"/>
      <c r="M191" s="509"/>
      <c r="N191" s="512"/>
      <c r="O191" s="585"/>
    </row>
    <row r="192" spans="1:15" ht="47.25" hidden="1" customHeight="1" x14ac:dyDescent="0.2">
      <c r="A192" s="511"/>
      <c r="B192" s="469"/>
      <c r="C192" s="88"/>
      <c r="D192" s="127"/>
      <c r="E192" s="127"/>
      <c r="F192" s="127"/>
      <c r="G192" s="127"/>
      <c r="H192" s="101"/>
      <c r="I192" s="221"/>
      <c r="J192" s="202"/>
      <c r="K192" s="509"/>
      <c r="L192" s="509"/>
      <c r="M192" s="509"/>
      <c r="N192" s="512"/>
      <c r="O192" s="585"/>
    </row>
    <row r="193" spans="1:15" ht="47.25" hidden="1" customHeight="1" x14ac:dyDescent="0.2">
      <c r="A193" s="511"/>
      <c r="B193" s="469"/>
      <c r="C193" s="88"/>
      <c r="D193" s="127"/>
      <c r="E193" s="127"/>
      <c r="F193" s="127"/>
      <c r="G193" s="127"/>
      <c r="H193" s="101"/>
      <c r="I193" s="221"/>
      <c r="J193" s="202"/>
      <c r="K193" s="509"/>
      <c r="L193" s="509"/>
      <c r="M193" s="509"/>
      <c r="N193" s="512"/>
      <c r="O193" s="585"/>
    </row>
    <row r="194" spans="1:15" ht="47.25" customHeight="1" x14ac:dyDescent="0.2">
      <c r="A194" s="511" t="s">
        <v>226</v>
      </c>
      <c r="B194" s="469" t="s">
        <v>227</v>
      </c>
      <c r="C194" s="88" t="s">
        <v>575</v>
      </c>
      <c r="D194" s="127" t="s">
        <v>576</v>
      </c>
      <c r="E194" s="127" t="s">
        <v>577</v>
      </c>
      <c r="F194" s="128">
        <v>44593</v>
      </c>
      <c r="G194" s="128">
        <v>44742</v>
      </c>
      <c r="H194" s="101">
        <v>0.25</v>
      </c>
      <c r="I194" s="221"/>
      <c r="J194" s="202"/>
      <c r="K194" s="509"/>
      <c r="L194" s="509"/>
      <c r="M194" s="509"/>
      <c r="N194" s="512">
        <v>20000000</v>
      </c>
      <c r="O194" s="585" t="s">
        <v>228</v>
      </c>
    </row>
    <row r="195" spans="1:15" ht="47.25" customHeight="1" x14ac:dyDescent="0.2">
      <c r="A195" s="511"/>
      <c r="B195" s="469"/>
      <c r="C195" s="88" t="s">
        <v>578</v>
      </c>
      <c r="D195" s="127" t="s">
        <v>579</v>
      </c>
      <c r="E195" s="127" t="s">
        <v>580</v>
      </c>
      <c r="F195" s="128">
        <v>44562</v>
      </c>
      <c r="G195" s="128">
        <v>44620</v>
      </c>
      <c r="H195" s="101">
        <v>0.25</v>
      </c>
      <c r="I195" s="221"/>
      <c r="J195" s="202"/>
      <c r="K195" s="509"/>
      <c r="L195" s="509"/>
      <c r="M195" s="509"/>
      <c r="N195" s="512"/>
      <c r="O195" s="585"/>
    </row>
    <row r="196" spans="1:15" ht="47.25" customHeight="1" x14ac:dyDescent="0.2">
      <c r="A196" s="511"/>
      <c r="B196" s="469"/>
      <c r="C196" s="88" t="s">
        <v>581</v>
      </c>
      <c r="D196" s="127" t="s">
        <v>579</v>
      </c>
      <c r="E196" s="127" t="s">
        <v>582</v>
      </c>
      <c r="F196" s="128">
        <v>44562</v>
      </c>
      <c r="G196" s="128">
        <v>44926</v>
      </c>
      <c r="H196" s="101">
        <v>0.25</v>
      </c>
      <c r="I196" s="221"/>
      <c r="J196" s="202"/>
      <c r="K196" s="509"/>
      <c r="L196" s="509"/>
      <c r="M196" s="509"/>
      <c r="N196" s="512"/>
      <c r="O196" s="585"/>
    </row>
    <row r="197" spans="1:15" ht="47.25" customHeight="1" x14ac:dyDescent="0.2">
      <c r="A197" s="511"/>
      <c r="B197" s="469"/>
      <c r="C197" s="88" t="s">
        <v>583</v>
      </c>
      <c r="D197" s="127" t="s">
        <v>235</v>
      </c>
      <c r="E197" s="127" t="s">
        <v>584</v>
      </c>
      <c r="F197" s="128">
        <v>44650</v>
      </c>
      <c r="G197" s="128">
        <v>44742</v>
      </c>
      <c r="H197" s="101">
        <v>0.25</v>
      </c>
      <c r="I197" s="221"/>
      <c r="J197" s="202"/>
      <c r="K197" s="509"/>
      <c r="L197" s="509"/>
      <c r="M197" s="509"/>
      <c r="N197" s="512"/>
      <c r="O197" s="585"/>
    </row>
    <row r="198" spans="1:15" ht="47.25" customHeight="1" x14ac:dyDescent="0.2">
      <c r="A198" s="511" t="s">
        <v>229</v>
      </c>
      <c r="B198" s="469" t="s">
        <v>227</v>
      </c>
      <c r="C198" s="88" t="s">
        <v>230</v>
      </c>
      <c r="D198" s="127" t="s">
        <v>585</v>
      </c>
      <c r="E198" s="86" t="s">
        <v>586</v>
      </c>
      <c r="F198" s="128">
        <v>44592</v>
      </c>
      <c r="G198" s="128">
        <v>44651</v>
      </c>
      <c r="H198" s="94">
        <v>0.1</v>
      </c>
      <c r="I198" s="127"/>
      <c r="J198" s="225"/>
      <c r="K198" s="533"/>
      <c r="L198" s="533"/>
      <c r="M198" s="593"/>
      <c r="N198" s="581">
        <f>(1000000*5)+1300000*9</f>
        <v>16700000</v>
      </c>
      <c r="O198" s="581" t="s">
        <v>587</v>
      </c>
    </row>
    <row r="199" spans="1:15" ht="47.25" customHeight="1" x14ac:dyDescent="0.2">
      <c r="A199" s="511"/>
      <c r="B199" s="469"/>
      <c r="C199" s="88" t="s">
        <v>588</v>
      </c>
      <c r="D199" s="127" t="s">
        <v>589</v>
      </c>
      <c r="E199" s="86" t="s">
        <v>590</v>
      </c>
      <c r="F199" s="128">
        <v>44651</v>
      </c>
      <c r="G199" s="128">
        <v>44773</v>
      </c>
      <c r="H199" s="94">
        <v>0.15</v>
      </c>
      <c r="I199" s="127"/>
      <c r="J199" s="225"/>
      <c r="K199" s="534"/>
      <c r="L199" s="534"/>
      <c r="M199" s="594"/>
      <c r="N199" s="581"/>
      <c r="O199" s="581"/>
    </row>
    <row r="200" spans="1:15" ht="47.25" customHeight="1" x14ac:dyDescent="0.2">
      <c r="A200" s="511"/>
      <c r="B200" s="469"/>
      <c r="C200" s="88" t="s">
        <v>591</v>
      </c>
      <c r="D200" s="127" t="s">
        <v>592</v>
      </c>
      <c r="E200" s="86" t="s">
        <v>593</v>
      </c>
      <c r="F200" s="128">
        <v>44621</v>
      </c>
      <c r="G200" s="128">
        <v>44742</v>
      </c>
      <c r="H200" s="94">
        <v>0.2</v>
      </c>
      <c r="I200" s="127"/>
      <c r="J200" s="225"/>
      <c r="K200" s="534"/>
      <c r="L200" s="534"/>
      <c r="M200" s="594"/>
      <c r="N200" s="581"/>
      <c r="O200" s="581"/>
    </row>
    <row r="201" spans="1:15" ht="47.25" customHeight="1" x14ac:dyDescent="0.2">
      <c r="A201" s="511"/>
      <c r="B201" s="469"/>
      <c r="C201" s="88" t="s">
        <v>594</v>
      </c>
      <c r="D201" s="127" t="s">
        <v>585</v>
      </c>
      <c r="E201" s="86" t="s">
        <v>595</v>
      </c>
      <c r="F201" s="128">
        <v>44774</v>
      </c>
      <c r="G201" s="128">
        <v>44895</v>
      </c>
      <c r="H201" s="94">
        <v>0.2</v>
      </c>
      <c r="I201" s="127"/>
      <c r="J201" s="225"/>
      <c r="K201" s="534"/>
      <c r="L201" s="534"/>
      <c r="M201" s="594"/>
      <c r="N201" s="581"/>
      <c r="O201" s="581"/>
    </row>
    <row r="202" spans="1:15" ht="47.25" customHeight="1" x14ac:dyDescent="0.2">
      <c r="A202" s="511"/>
      <c r="B202" s="469"/>
      <c r="C202" s="88" t="s">
        <v>231</v>
      </c>
      <c r="D202" s="127" t="s">
        <v>585</v>
      </c>
      <c r="E202" s="86" t="s">
        <v>596</v>
      </c>
      <c r="F202" s="128">
        <v>44651</v>
      </c>
      <c r="G202" s="128">
        <v>44926</v>
      </c>
      <c r="H202" s="94">
        <v>0.2</v>
      </c>
      <c r="I202" s="127" t="s">
        <v>129</v>
      </c>
      <c r="J202" s="225"/>
      <c r="K202" s="534"/>
      <c r="L202" s="534"/>
      <c r="M202" s="594"/>
      <c r="N202" s="581"/>
      <c r="O202" s="581"/>
    </row>
    <row r="203" spans="1:15" ht="47.25" customHeight="1" x14ac:dyDescent="0.2">
      <c r="A203" s="511"/>
      <c r="B203" s="469"/>
      <c r="C203" s="88" t="s">
        <v>232</v>
      </c>
      <c r="D203" s="127" t="s">
        <v>589</v>
      </c>
      <c r="E203" s="86" t="s">
        <v>597</v>
      </c>
      <c r="F203" s="128">
        <v>44774</v>
      </c>
      <c r="G203" s="128">
        <v>44926</v>
      </c>
      <c r="H203" s="94">
        <v>0.15</v>
      </c>
      <c r="I203" s="127" t="s">
        <v>129</v>
      </c>
      <c r="J203" s="225"/>
      <c r="K203" s="534"/>
      <c r="L203" s="534"/>
      <c r="M203" s="594"/>
      <c r="N203" s="581"/>
      <c r="O203" s="581"/>
    </row>
    <row r="204" spans="1:15" ht="56.25" customHeight="1" x14ac:dyDescent="0.2">
      <c r="A204" s="511" t="s">
        <v>598</v>
      </c>
      <c r="B204" s="469" t="s">
        <v>233</v>
      </c>
      <c r="C204" s="88" t="s">
        <v>599</v>
      </c>
      <c r="D204" s="127" t="s">
        <v>600</v>
      </c>
      <c r="E204" s="127" t="s">
        <v>601</v>
      </c>
      <c r="F204" s="200">
        <v>44562</v>
      </c>
      <c r="G204" s="200">
        <v>44742</v>
      </c>
      <c r="H204" s="101">
        <v>0.5</v>
      </c>
      <c r="I204" s="224"/>
      <c r="J204" s="225"/>
      <c r="K204" s="531"/>
      <c r="L204" s="597"/>
      <c r="M204" s="531"/>
      <c r="N204" s="512">
        <v>5000000</v>
      </c>
      <c r="O204" s="581" t="s">
        <v>234</v>
      </c>
    </row>
    <row r="205" spans="1:15" ht="57" customHeight="1" x14ac:dyDescent="0.2">
      <c r="A205" s="511"/>
      <c r="B205" s="469"/>
      <c r="C205" s="88" t="s">
        <v>602</v>
      </c>
      <c r="D205" s="127" t="s">
        <v>603</v>
      </c>
      <c r="E205" s="127" t="s">
        <v>604</v>
      </c>
      <c r="F205" s="200">
        <v>44562</v>
      </c>
      <c r="G205" s="200">
        <v>44742</v>
      </c>
      <c r="H205" s="101">
        <v>0.25</v>
      </c>
      <c r="I205" s="224"/>
      <c r="J205" s="225"/>
      <c r="K205" s="531"/>
      <c r="L205" s="597"/>
      <c r="M205" s="531"/>
      <c r="N205" s="512"/>
      <c r="O205" s="581"/>
    </row>
    <row r="206" spans="1:15" ht="47.25" customHeight="1" x14ac:dyDescent="0.2">
      <c r="A206" s="511"/>
      <c r="B206" s="469"/>
      <c r="C206" s="88" t="s">
        <v>605</v>
      </c>
      <c r="D206" s="127" t="s">
        <v>603</v>
      </c>
      <c r="E206" s="127" t="s">
        <v>606</v>
      </c>
      <c r="F206" s="200">
        <v>44562</v>
      </c>
      <c r="G206" s="200">
        <v>44742</v>
      </c>
      <c r="H206" s="101">
        <v>0.25</v>
      </c>
      <c r="I206" s="224"/>
      <c r="J206" s="225"/>
      <c r="K206" s="531"/>
      <c r="L206" s="597"/>
      <c r="M206" s="531"/>
      <c r="N206" s="512"/>
      <c r="O206" s="581"/>
    </row>
    <row r="207" spans="1:15" ht="42" customHeight="1" x14ac:dyDescent="0.2">
      <c r="A207" s="511" t="s">
        <v>607</v>
      </c>
      <c r="B207" s="469" t="s">
        <v>227</v>
      </c>
      <c r="C207" s="273" t="s">
        <v>608</v>
      </c>
      <c r="D207" s="270" t="s">
        <v>235</v>
      </c>
      <c r="E207" s="270" t="s">
        <v>609</v>
      </c>
      <c r="F207" s="236">
        <v>44562</v>
      </c>
      <c r="G207" s="236">
        <v>44926</v>
      </c>
      <c r="H207" s="94">
        <v>0.5</v>
      </c>
      <c r="I207" s="221"/>
      <c r="J207" s="202"/>
      <c r="K207" s="509"/>
      <c r="L207" s="509"/>
      <c r="M207" s="509"/>
      <c r="N207" s="512">
        <v>5000000</v>
      </c>
      <c r="O207" s="585" t="s">
        <v>100</v>
      </c>
    </row>
    <row r="208" spans="1:15" ht="48" customHeight="1" x14ac:dyDescent="0.2">
      <c r="A208" s="511"/>
      <c r="B208" s="469"/>
      <c r="C208" s="273" t="s">
        <v>610</v>
      </c>
      <c r="D208" s="270" t="s">
        <v>235</v>
      </c>
      <c r="E208" s="270" t="s">
        <v>611</v>
      </c>
      <c r="F208" s="236">
        <v>44562</v>
      </c>
      <c r="G208" s="236">
        <v>44926</v>
      </c>
      <c r="H208" s="94">
        <v>0.5</v>
      </c>
      <c r="I208" s="221"/>
      <c r="J208" s="202"/>
      <c r="K208" s="509"/>
      <c r="L208" s="509"/>
      <c r="M208" s="509"/>
      <c r="N208" s="512"/>
      <c r="O208" s="585"/>
    </row>
    <row r="209" spans="3:14" ht="21" customHeight="1" x14ac:dyDescent="0.2">
      <c r="C209" s="103"/>
      <c r="D209" s="104"/>
      <c r="E209" s="104"/>
      <c r="K209" s="274" t="s">
        <v>273</v>
      </c>
      <c r="L209" s="274">
        <f>SUM(L116:L208)</f>
        <v>0</v>
      </c>
      <c r="M209" s="274" t="e">
        <f>AVERAGE(M116:M208)</f>
        <v>#DIV/0!</v>
      </c>
    </row>
    <row r="210" spans="3:14" ht="21" customHeight="1" x14ac:dyDescent="0.2"/>
    <row r="211" spans="3:14" ht="21" customHeight="1" x14ac:dyDescent="0.2">
      <c r="H211" s="595"/>
      <c r="I211" s="595"/>
      <c r="K211" s="596" t="s">
        <v>612</v>
      </c>
      <c r="L211" s="596"/>
      <c r="M211" s="275" t="e">
        <f>+(M28+M50+M89+M111+M209)/5</f>
        <v>#DIV/0!</v>
      </c>
    </row>
    <row r="212" spans="3:14" ht="47.25" hidden="1" customHeight="1" x14ac:dyDescent="0.2">
      <c r="C212" s="276" t="s">
        <v>613</v>
      </c>
      <c r="D212" s="277"/>
      <c r="E212" s="277"/>
      <c r="F212" s="278"/>
      <c r="G212" s="276"/>
      <c r="H212" s="279"/>
      <c r="I212" s="280"/>
      <c r="J212" s="281"/>
      <c r="K212" s="281"/>
      <c r="L212" s="279"/>
      <c r="M212" s="280"/>
      <c r="N212" s="281"/>
    </row>
    <row r="213" spans="3:14" ht="47.25" hidden="1" customHeight="1" x14ac:dyDescent="0.2">
      <c r="C213" s="93" t="s">
        <v>30</v>
      </c>
      <c r="D213" s="282"/>
      <c r="E213" s="282"/>
      <c r="F213" s="99"/>
      <c r="G213" s="99"/>
      <c r="H213" s="283"/>
      <c r="I213" s="284"/>
      <c r="J213" s="283"/>
      <c r="K213" s="285"/>
      <c r="L213" s="285"/>
      <c r="M213" s="285"/>
      <c r="N213" s="285"/>
    </row>
    <row r="214" spans="3:14" ht="47.25" hidden="1" customHeight="1" x14ac:dyDescent="0.2">
      <c r="C214" s="93" t="s">
        <v>135</v>
      </c>
      <c r="D214" s="282"/>
      <c r="E214" s="282"/>
      <c r="F214" s="99"/>
      <c r="G214" s="99"/>
      <c r="H214" s="283"/>
      <c r="I214" s="284"/>
      <c r="J214" s="283"/>
      <c r="K214" s="285"/>
      <c r="L214" s="285"/>
      <c r="M214" s="285"/>
      <c r="N214" s="285"/>
    </row>
    <row r="215" spans="3:14" ht="47.25" hidden="1" customHeight="1" x14ac:dyDescent="0.2">
      <c r="C215" s="93" t="s">
        <v>48</v>
      </c>
      <c r="D215" s="282"/>
      <c r="E215" s="282"/>
      <c r="F215" s="99"/>
      <c r="G215" s="99"/>
      <c r="H215" s="283"/>
      <c r="I215" s="284"/>
      <c r="J215" s="283"/>
      <c r="K215" s="285"/>
      <c r="L215" s="285"/>
      <c r="M215" s="285"/>
      <c r="N215" s="285"/>
    </row>
    <row r="216" spans="3:14" ht="47.25" hidden="1" customHeight="1" x14ac:dyDescent="0.2">
      <c r="C216" s="93" t="s">
        <v>63</v>
      </c>
      <c r="D216" s="282"/>
      <c r="E216" s="282"/>
      <c r="F216" s="99"/>
      <c r="G216" s="99"/>
      <c r="H216" s="283"/>
      <c r="I216" s="284"/>
      <c r="J216" s="283"/>
      <c r="K216" s="285"/>
      <c r="L216" s="285"/>
      <c r="M216" s="285"/>
      <c r="N216" s="285"/>
    </row>
    <row r="217" spans="3:14" ht="47.25" hidden="1" customHeight="1" x14ac:dyDescent="0.2">
      <c r="C217" s="93" t="s">
        <v>74</v>
      </c>
      <c r="D217" s="282"/>
      <c r="E217" s="282"/>
      <c r="F217" s="99"/>
      <c r="G217" s="99"/>
      <c r="H217" s="283"/>
      <c r="I217" s="284"/>
      <c r="J217" s="283"/>
      <c r="K217" s="285"/>
      <c r="L217" s="285"/>
      <c r="M217" s="285"/>
      <c r="N217" s="285"/>
    </row>
    <row r="218" spans="3:14" ht="47.25" hidden="1" customHeight="1" x14ac:dyDescent="0.2">
      <c r="C218" s="286" t="s">
        <v>614</v>
      </c>
      <c r="D218" s="287"/>
      <c r="E218" s="287"/>
      <c r="F218" s="276"/>
      <c r="G218" s="276"/>
      <c r="H218" s="281"/>
      <c r="I218" s="288"/>
      <c r="J218" s="281"/>
      <c r="K218" s="285"/>
      <c r="L218" s="285"/>
      <c r="M218" s="285"/>
      <c r="N218" s="285"/>
    </row>
    <row r="219" spans="3:14" ht="47.25" customHeight="1" x14ac:dyDescent="0.2">
      <c r="H219" s="105"/>
      <c r="J219" s="105"/>
    </row>
  </sheetData>
  <mergeCells count="375">
    <mergeCell ref="H211:I211"/>
    <mergeCell ref="K211:L211"/>
    <mergeCell ref="O204:O206"/>
    <mergeCell ref="A207:A208"/>
    <mergeCell ref="B207:B208"/>
    <mergeCell ref="K207:K208"/>
    <mergeCell ref="L207:L208"/>
    <mergeCell ref="M207:M208"/>
    <mergeCell ref="N207:N208"/>
    <mergeCell ref="O207:O208"/>
    <mergeCell ref="A204:A206"/>
    <mergeCell ref="B204:B206"/>
    <mergeCell ref="K204:K206"/>
    <mergeCell ref="L204:L206"/>
    <mergeCell ref="M204:M206"/>
    <mergeCell ref="N204:N206"/>
    <mergeCell ref="O194:O197"/>
    <mergeCell ref="A198:A203"/>
    <mergeCell ref="B198:B203"/>
    <mergeCell ref="K198:K203"/>
    <mergeCell ref="L198:L203"/>
    <mergeCell ref="M198:M203"/>
    <mergeCell ref="N198:N203"/>
    <mergeCell ref="O198:O203"/>
    <mergeCell ref="A194:A197"/>
    <mergeCell ref="B194:B197"/>
    <mergeCell ref="K194:K197"/>
    <mergeCell ref="L194:L197"/>
    <mergeCell ref="M194:M197"/>
    <mergeCell ref="N194:N197"/>
    <mergeCell ref="O186:O189"/>
    <mergeCell ref="A190:A193"/>
    <mergeCell ref="B190:B193"/>
    <mergeCell ref="K190:K193"/>
    <mergeCell ref="L190:L193"/>
    <mergeCell ref="M190:M193"/>
    <mergeCell ref="N190:N193"/>
    <mergeCell ref="O190:O193"/>
    <mergeCell ref="A186:A189"/>
    <mergeCell ref="B186:B189"/>
    <mergeCell ref="K186:K189"/>
    <mergeCell ref="L186:L189"/>
    <mergeCell ref="M186:M189"/>
    <mergeCell ref="N186:N189"/>
    <mergeCell ref="O176:O178"/>
    <mergeCell ref="A179:A185"/>
    <mergeCell ref="B179:B185"/>
    <mergeCell ref="K179:K185"/>
    <mergeCell ref="L179:L185"/>
    <mergeCell ref="M179:M185"/>
    <mergeCell ref="N179:N185"/>
    <mergeCell ref="O179:O185"/>
    <mergeCell ref="A176:A178"/>
    <mergeCell ref="B176:B178"/>
    <mergeCell ref="K176:K178"/>
    <mergeCell ref="L176:L178"/>
    <mergeCell ref="M176:M178"/>
    <mergeCell ref="N176:N178"/>
    <mergeCell ref="A166:A170"/>
    <mergeCell ref="B166:B170"/>
    <mergeCell ref="K166:K170"/>
    <mergeCell ref="L166:L170"/>
    <mergeCell ref="M166:M170"/>
    <mergeCell ref="N166:N170"/>
    <mergeCell ref="O166:O170"/>
    <mergeCell ref="O171:O172"/>
    <mergeCell ref="A173:A175"/>
    <mergeCell ref="B173:B175"/>
    <mergeCell ref="K173:K175"/>
    <mergeCell ref="L173:L175"/>
    <mergeCell ref="M173:M175"/>
    <mergeCell ref="N173:N175"/>
    <mergeCell ref="O173:O175"/>
    <mergeCell ref="A171:A172"/>
    <mergeCell ref="B171:B172"/>
    <mergeCell ref="K171:K172"/>
    <mergeCell ref="L171:L172"/>
    <mergeCell ref="M171:M172"/>
    <mergeCell ref="N171:N172"/>
    <mergeCell ref="O158:O159"/>
    <mergeCell ref="A160:A161"/>
    <mergeCell ref="B160:B161"/>
    <mergeCell ref="N160:N161"/>
    <mergeCell ref="O160:O161"/>
    <mergeCell ref="A162:A165"/>
    <mergeCell ref="B162:B165"/>
    <mergeCell ref="K162:K165"/>
    <mergeCell ref="L162:L165"/>
    <mergeCell ref="M162:M165"/>
    <mergeCell ref="A158:A159"/>
    <mergeCell ref="B158:B159"/>
    <mergeCell ref="K158:K159"/>
    <mergeCell ref="L158:L159"/>
    <mergeCell ref="M158:M159"/>
    <mergeCell ref="N158:N159"/>
    <mergeCell ref="N162:N165"/>
    <mergeCell ref="O162:O165"/>
    <mergeCell ref="L134:L135"/>
    <mergeCell ref="M134:M135"/>
    <mergeCell ref="N134:N135"/>
    <mergeCell ref="A136:A137"/>
    <mergeCell ref="B136:B137"/>
    <mergeCell ref="O150:O153"/>
    <mergeCell ref="A154:A157"/>
    <mergeCell ref="B154:B157"/>
    <mergeCell ref="K154:K157"/>
    <mergeCell ref="L154:L157"/>
    <mergeCell ref="M154:M157"/>
    <mergeCell ref="N154:N157"/>
    <mergeCell ref="O154:O157"/>
    <mergeCell ref="A150:A153"/>
    <mergeCell ref="B150:B153"/>
    <mergeCell ref="K150:K153"/>
    <mergeCell ref="L150:L153"/>
    <mergeCell ref="M150:M153"/>
    <mergeCell ref="N150:N153"/>
    <mergeCell ref="M131:M132"/>
    <mergeCell ref="N131:N132"/>
    <mergeCell ref="L136:L137"/>
    <mergeCell ref="M136:M137"/>
    <mergeCell ref="N136:N137"/>
    <mergeCell ref="N138:N141"/>
    <mergeCell ref="O142:O144"/>
    <mergeCell ref="A145:A149"/>
    <mergeCell ref="B145:B149"/>
    <mergeCell ref="K145:K149"/>
    <mergeCell ref="L145:L149"/>
    <mergeCell ref="M145:M149"/>
    <mergeCell ref="N145:N149"/>
    <mergeCell ref="O145:O149"/>
    <mergeCell ref="A142:A144"/>
    <mergeCell ref="B142:B144"/>
    <mergeCell ref="K142:K144"/>
    <mergeCell ref="L142:L144"/>
    <mergeCell ref="M142:M144"/>
    <mergeCell ref="N142:N144"/>
    <mergeCell ref="O131:O141"/>
    <mergeCell ref="A134:A135"/>
    <mergeCell ref="B134:B135"/>
    <mergeCell ref="K134:K135"/>
    <mergeCell ref="A138:A141"/>
    <mergeCell ref="B138:B141"/>
    <mergeCell ref="K138:K141"/>
    <mergeCell ref="L138:L141"/>
    <mergeCell ref="M138:M141"/>
    <mergeCell ref="O124:O127"/>
    <mergeCell ref="A128:A130"/>
    <mergeCell ref="B128:B130"/>
    <mergeCell ref="K128:K130"/>
    <mergeCell ref="L128:L130"/>
    <mergeCell ref="M128:M130"/>
    <mergeCell ref="N128:N130"/>
    <mergeCell ref="O128:O130"/>
    <mergeCell ref="A124:A127"/>
    <mergeCell ref="B124:B127"/>
    <mergeCell ref="K124:K127"/>
    <mergeCell ref="L124:L127"/>
    <mergeCell ref="M124:M127"/>
    <mergeCell ref="N124:N127"/>
    <mergeCell ref="K136:K137"/>
    <mergeCell ref="A131:A132"/>
    <mergeCell ref="B131:B132"/>
    <mergeCell ref="K131:K132"/>
    <mergeCell ref="L131:L132"/>
    <mergeCell ref="O116:O121"/>
    <mergeCell ref="A122:A123"/>
    <mergeCell ref="B122:B123"/>
    <mergeCell ref="K122:K123"/>
    <mergeCell ref="L122:L123"/>
    <mergeCell ref="M122:M123"/>
    <mergeCell ref="N122:N123"/>
    <mergeCell ref="O122:O123"/>
    <mergeCell ref="A116:A121"/>
    <mergeCell ref="B116:B121"/>
    <mergeCell ref="K116:K121"/>
    <mergeCell ref="L116:L121"/>
    <mergeCell ref="M116:M121"/>
    <mergeCell ref="N116:N121"/>
    <mergeCell ref="O107:O110"/>
    <mergeCell ref="A113:B113"/>
    <mergeCell ref="C113:O113"/>
    <mergeCell ref="A114:A115"/>
    <mergeCell ref="E114:E115"/>
    <mergeCell ref="F114:G114"/>
    <mergeCell ref="H114:H115"/>
    <mergeCell ref="O114:O115"/>
    <mergeCell ref="A107:A110"/>
    <mergeCell ref="B107:B110"/>
    <mergeCell ref="K107:K110"/>
    <mergeCell ref="L107:L110"/>
    <mergeCell ref="M107:M110"/>
    <mergeCell ref="N107:N110"/>
    <mergeCell ref="O99:O102"/>
    <mergeCell ref="A103:A106"/>
    <mergeCell ref="B103:B106"/>
    <mergeCell ref="K103:K106"/>
    <mergeCell ref="L103:L106"/>
    <mergeCell ref="M103:M106"/>
    <mergeCell ref="N103:N106"/>
    <mergeCell ref="O103:O106"/>
    <mergeCell ref="A99:A102"/>
    <mergeCell ref="B99:B102"/>
    <mergeCell ref="K99:K102"/>
    <mergeCell ref="L99:L102"/>
    <mergeCell ref="M99:M102"/>
    <mergeCell ref="N99:N102"/>
    <mergeCell ref="O94:O95"/>
    <mergeCell ref="A96:A98"/>
    <mergeCell ref="B96:B98"/>
    <mergeCell ref="K96:K98"/>
    <mergeCell ref="L96:L98"/>
    <mergeCell ref="M96:M98"/>
    <mergeCell ref="N96:N98"/>
    <mergeCell ref="O96:O98"/>
    <mergeCell ref="A94:A95"/>
    <mergeCell ref="B94:B95"/>
    <mergeCell ref="K94:K95"/>
    <mergeCell ref="L94:L95"/>
    <mergeCell ref="M94:M95"/>
    <mergeCell ref="N94:N95"/>
    <mergeCell ref="O84:O88"/>
    <mergeCell ref="A91:B91"/>
    <mergeCell ref="C91:O91"/>
    <mergeCell ref="A92:A93"/>
    <mergeCell ref="E92:E93"/>
    <mergeCell ref="F92:G92"/>
    <mergeCell ref="H92:H93"/>
    <mergeCell ref="O92:O93"/>
    <mergeCell ref="A84:A88"/>
    <mergeCell ref="B84:B88"/>
    <mergeCell ref="K84:K88"/>
    <mergeCell ref="L84:L88"/>
    <mergeCell ref="M84:M88"/>
    <mergeCell ref="N84:N88"/>
    <mergeCell ref="O78:O80"/>
    <mergeCell ref="A81:A83"/>
    <mergeCell ref="B81:B83"/>
    <mergeCell ref="K81:K83"/>
    <mergeCell ref="L81:L83"/>
    <mergeCell ref="M81:M83"/>
    <mergeCell ref="N81:N83"/>
    <mergeCell ref="O81:O83"/>
    <mergeCell ref="A78:A80"/>
    <mergeCell ref="B78:B80"/>
    <mergeCell ref="K78:K80"/>
    <mergeCell ref="L78:L80"/>
    <mergeCell ref="M78:M80"/>
    <mergeCell ref="N78:N80"/>
    <mergeCell ref="O69:O72"/>
    <mergeCell ref="A73:A77"/>
    <mergeCell ref="B73:B77"/>
    <mergeCell ref="K73:K77"/>
    <mergeCell ref="L73:L77"/>
    <mergeCell ref="M73:M77"/>
    <mergeCell ref="N73:N77"/>
    <mergeCell ref="O73:O77"/>
    <mergeCell ref="A69:A72"/>
    <mergeCell ref="B69:B72"/>
    <mergeCell ref="K69:K72"/>
    <mergeCell ref="L69:L72"/>
    <mergeCell ref="M69:M72"/>
    <mergeCell ref="N69:N72"/>
    <mergeCell ref="O61:O66"/>
    <mergeCell ref="A67:A68"/>
    <mergeCell ref="B67:B68"/>
    <mergeCell ref="K67:K68"/>
    <mergeCell ref="L67:L68"/>
    <mergeCell ref="M67:M68"/>
    <mergeCell ref="N67:N68"/>
    <mergeCell ref="O67:O68"/>
    <mergeCell ref="A61:A66"/>
    <mergeCell ref="B61:B66"/>
    <mergeCell ref="K61:K66"/>
    <mergeCell ref="L61:L66"/>
    <mergeCell ref="M61:M66"/>
    <mergeCell ref="N61:N66"/>
    <mergeCell ref="O55:O56"/>
    <mergeCell ref="A57:A60"/>
    <mergeCell ref="B57:B60"/>
    <mergeCell ref="K57:K60"/>
    <mergeCell ref="L57:L60"/>
    <mergeCell ref="M57:M60"/>
    <mergeCell ref="N57:N60"/>
    <mergeCell ref="O57:O60"/>
    <mergeCell ref="A55:A56"/>
    <mergeCell ref="B55:B56"/>
    <mergeCell ref="K55:K56"/>
    <mergeCell ref="L55:L56"/>
    <mergeCell ref="M55:M56"/>
    <mergeCell ref="N55:N56"/>
    <mergeCell ref="A52:B52"/>
    <mergeCell ref="C52:O52"/>
    <mergeCell ref="A53:A54"/>
    <mergeCell ref="E53:E54"/>
    <mergeCell ref="F53:G53"/>
    <mergeCell ref="H53:H54"/>
    <mergeCell ref="O53:O54"/>
    <mergeCell ref="O43:O45"/>
    <mergeCell ref="A46:A49"/>
    <mergeCell ref="B46:B49"/>
    <mergeCell ref="K46:K49"/>
    <mergeCell ref="L46:L49"/>
    <mergeCell ref="M46:M49"/>
    <mergeCell ref="N46:N49"/>
    <mergeCell ref="O46:O49"/>
    <mergeCell ref="A43:A45"/>
    <mergeCell ref="B43:B45"/>
    <mergeCell ref="K43:K45"/>
    <mergeCell ref="L43:L45"/>
    <mergeCell ref="M43:M45"/>
    <mergeCell ref="N43:N45"/>
    <mergeCell ref="O33:O38"/>
    <mergeCell ref="A39:A41"/>
    <mergeCell ref="B39:B41"/>
    <mergeCell ref="K39:K41"/>
    <mergeCell ref="L39:L41"/>
    <mergeCell ref="M39:M41"/>
    <mergeCell ref="N39:N41"/>
    <mergeCell ref="O39:O41"/>
    <mergeCell ref="A33:A38"/>
    <mergeCell ref="B33:B38"/>
    <mergeCell ref="K33:K38"/>
    <mergeCell ref="L33:L38"/>
    <mergeCell ref="M33:M38"/>
    <mergeCell ref="N33:N38"/>
    <mergeCell ref="A30:B30"/>
    <mergeCell ref="C30:O30"/>
    <mergeCell ref="A31:A32"/>
    <mergeCell ref="E31:E32"/>
    <mergeCell ref="F31:G31"/>
    <mergeCell ref="H31:H32"/>
    <mergeCell ref="O31:O32"/>
    <mergeCell ref="O19:O23"/>
    <mergeCell ref="A24:A27"/>
    <mergeCell ref="B24:B27"/>
    <mergeCell ref="K24:K27"/>
    <mergeCell ref="L24:L27"/>
    <mergeCell ref="M24:M27"/>
    <mergeCell ref="N24:N27"/>
    <mergeCell ref="O24:O27"/>
    <mergeCell ref="A19:A23"/>
    <mergeCell ref="B19:B23"/>
    <mergeCell ref="K19:K23"/>
    <mergeCell ref="L19:L23"/>
    <mergeCell ref="M19:M23"/>
    <mergeCell ref="N19:N23"/>
    <mergeCell ref="F13:F18"/>
    <mergeCell ref="G13:G18"/>
    <mergeCell ref="H13:H18"/>
    <mergeCell ref="K13:K18"/>
    <mergeCell ref="N13:N18"/>
    <mergeCell ref="O13:O18"/>
    <mergeCell ref="A11:A12"/>
    <mergeCell ref="E11:E12"/>
    <mergeCell ref="F11:G11"/>
    <mergeCell ref="H11:H12"/>
    <mergeCell ref="O11:O12"/>
    <mergeCell ref="A13:A18"/>
    <mergeCell ref="B13:B18"/>
    <mergeCell ref="C13:C18"/>
    <mergeCell ref="D13:D18"/>
    <mergeCell ref="E13:E18"/>
    <mergeCell ref="A7:B7"/>
    <mergeCell ref="C7:O7"/>
    <mergeCell ref="A8:B8"/>
    <mergeCell ref="C8:O8"/>
    <mergeCell ref="A10:B10"/>
    <mergeCell ref="C10:O10"/>
    <mergeCell ref="A1:A4"/>
    <mergeCell ref="B1:G5"/>
    <mergeCell ref="I1:L5"/>
    <mergeCell ref="N1:O2"/>
    <mergeCell ref="N3:O3"/>
    <mergeCell ref="A6:B6"/>
    <mergeCell ref="C6:O6"/>
  </mergeCells>
  <pageMargins left="0" right="0" top="0" bottom="0" header="0" footer="0"/>
  <pageSetup paperSize="5" scale="9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ESTRATEGICO 2019-2022</vt:lpstr>
      <vt:lpstr>Plan Acción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MURCIA</dc:creator>
  <cp:lastModifiedBy>Carmen Rubio</cp:lastModifiedBy>
  <cp:lastPrinted>2022-03-01T14:40:27Z</cp:lastPrinted>
  <dcterms:created xsi:type="dcterms:W3CDTF">2021-03-04T19:54:03Z</dcterms:created>
  <dcterms:modified xsi:type="dcterms:W3CDTF">2022-03-01T16:38:43Z</dcterms:modified>
</cp:coreProperties>
</file>