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E7" i="1" l="1"/>
  <c r="AE6" i="1"/>
  <c r="AE5" i="1"/>
  <c r="AE27" i="1"/>
  <c r="AF25" i="1"/>
  <c r="AF26" i="1"/>
  <c r="AF24" i="1"/>
  <c r="AF27" i="1" s="1"/>
  <c r="AC25" i="1"/>
  <c r="AC26" i="1"/>
  <c r="AC24" i="1"/>
  <c r="AC23" i="1"/>
  <c r="AE9" i="1"/>
  <c r="AF9" i="1" s="1"/>
  <c r="AE15" i="1"/>
  <c r="AD15" i="1"/>
  <c r="AD13" i="1"/>
  <c r="AE13" i="1" s="1"/>
  <c r="AF13" i="1" s="1"/>
  <c r="AF8" i="1"/>
  <c r="AF10" i="1"/>
  <c r="AF11" i="1"/>
  <c r="AF12" i="1"/>
  <c r="AF14" i="1"/>
  <c r="AF15" i="1"/>
  <c r="AF16" i="1"/>
  <c r="AF17" i="1"/>
  <c r="AF18" i="1"/>
  <c r="AF19" i="1"/>
  <c r="AF20" i="1"/>
  <c r="AF21" i="1"/>
  <c r="AF22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D7" i="1"/>
  <c r="AC7" i="1"/>
  <c r="AD6" i="1"/>
  <c r="AC6" i="1"/>
  <c r="AF5" i="1"/>
  <c r="AD5" i="1"/>
  <c r="AC5" i="1"/>
  <c r="AF6" i="1" l="1"/>
  <c r="AE23" i="1"/>
  <c r="AF23" i="1"/>
  <c r="AE28" i="1"/>
  <c r="AE30" i="1" s="1"/>
  <c r="AF7" i="1"/>
  <c r="AE12" i="1"/>
  <c r="AA31" i="1" l="1"/>
  <c r="Z31" i="1"/>
  <c r="Y31" i="1"/>
  <c r="X31" i="1"/>
  <c r="AA30" i="1"/>
  <c r="Z30" i="1"/>
  <c r="Y30" i="1"/>
  <c r="X30" i="1"/>
  <c r="AA27" i="1"/>
  <c r="Z27" i="1"/>
  <c r="Y27" i="1"/>
  <c r="X27" i="1"/>
  <c r="T27" i="1"/>
  <c r="T29" i="1"/>
  <c r="AA23" i="1"/>
  <c r="Z23" i="1"/>
  <c r="Y23" i="1"/>
  <c r="X23" i="1"/>
  <c r="T23" i="1"/>
</calcChain>
</file>

<file path=xl/sharedStrings.xml><?xml version="1.0" encoding="utf-8"?>
<sst xmlns="http://schemas.openxmlformats.org/spreadsheetml/2006/main" count="393" uniqueCount="111">
  <si>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</si>
  <si>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</si>
  <si>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</si>
  <si>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</si>
  <si>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</si>
  <si>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</si>
  <si>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</si>
  <si>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</si>
  <si>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</si>
  <si>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</si>
  <si>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</si>
  <si>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</si>
  <si>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</si>
  <si>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</si>
  <si>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</si>
  <si>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</si>
  <si>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</si>
  <si>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</si>
  <si>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</si>
  <si>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</si>
  <si>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</si>
  <si>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</si>
  <si>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</si>
  <si>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</si>
  <si>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</si>
  <si>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</si>
  <si>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</si>
  <si>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</si>
  <si>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</si>
  <si>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</si>
  <si>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</si>
  <si>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</si>
  <si>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</si>
  <si>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</si>
  <si>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</si>
  <si>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</si>
  <si>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</si>
  <si>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</si>
  <si>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</si>
  <si>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</si>
  <si>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</si>
  <si>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</si>
  <si>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</si>
  <si>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</si>
  <si>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</si>
  <si>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</si>
  <si>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</si>
  <si>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</si>
  <si>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</si>
  <si>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</si>
  <si>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</si>
  <si>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</si>
  <si>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</si>
  <si>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</si>
  <si>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</si>
  <si>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</si>
  <si>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</si>
  <si>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</si>
  <si>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</si>
  <si>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</si>
  <si>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</si>
  <si>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</si>
  <si>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</si>
  <si>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</si>
  <si>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</si>
  <si>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</si>
  <si>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</si>
  <si>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</si>
  <si>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</si>
  <si>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</si>
  <si>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</si>
  <si>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</si>
  <si>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</si>
  <si>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</si>
  <si>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</si>
  <si>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</si>
  <si>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</si>
  <si>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</si>
  <si>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</si>
  <si>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</si>
  <si>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</si>
  <si>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</si>
  <si>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</si>
  <si>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</si>
  <si>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</si>
  <si>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</si>
  <si>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</si>
  <si>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</si>
  <si>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</si>
  <si>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</si>
  <si>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</si>
  <si>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</si>
  <si>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</si>
  <si>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</si>
  <si>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</si>
  <si>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</si>
  <si>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</si>
  <si>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</si>
  <si>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</si>
  <si>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</si>
  <si>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</si>
  <si>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</si>
  <si>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</si>
  <si>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</si>
  <si>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30-set-22</t>
  </si>
  <si>
    <t>Funcionamiento</t>
  </si>
  <si>
    <t>Inversión</t>
  </si>
  <si>
    <t>Saldo</t>
  </si>
  <si>
    <t>mes</t>
  </si>
  <si>
    <t>oct-dic</t>
  </si>
  <si>
    <t>Saldo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</si>
</sst>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3" tint="-0.249977111117893"/>
      <name val="Times New Roman"/>
      <family val="1"/>
    </font>
    <font>
      <b/>
      <sz val="11"/>
      <color rgb="FFC00000"/>
      <name val="Calibri"/>
      <family val="2"/>
    </font>
    <font>
      <b/>
      <sz val="11"/>
      <color rgb="FF002060"/>
      <name val="Calibri"/>
      <family val="2"/>
    </font>
    <font>
      <b/>
      <sz val="11"/>
      <color rgb="FFFF0000"/>
      <name val="Calibri"/>
      <family val="2"/>
    </font>
    <font>
      <b/>
      <sz val="11"/>
      <color theme="3" tint="-0.249977111117893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164" fontId="4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/>
    <xf numFmtId="3" fontId="9" fillId="0" borderId="2" xfId="0" applyNumberFormat="1" applyFont="1" applyFill="1" applyBorder="1"/>
    <xf numFmtId="3" fontId="10" fillId="0" borderId="2" xfId="0" applyNumberFormat="1" applyFont="1" applyFill="1" applyBorder="1"/>
    <xf numFmtId="165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showGridLines="0" tabSelected="1" topLeftCell="P1" workbookViewId="0">
      <pane xSplit="3285" ySplit="1680" topLeftCell="V1" activePane="bottomRight"/>
      <selection activeCell="Q1" sqref="Q1"/>
      <selection pane="topRight" activeCell="Z3" sqref="Z3"/>
      <selection pane="bottomLeft" activeCell="P27" sqref="A27:XFD27"/>
      <selection pane="bottomRight" activeCell="AC11" sqref="AC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6.140625" customWidth="1"/>
    <col min="30" max="31" width="15" customWidth="1"/>
    <col min="32" max="32" width="15.42578125" customWidth="1"/>
  </cols>
  <sheetData>
    <row r="1" spans="1:32" x14ac:dyDescent="0.25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2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2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3" t="s">
        <v>104</v>
      </c>
    </row>
    <row r="4" spans="1:32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C4" s="20" t="s">
        <v>107</v>
      </c>
      <c r="AD4" s="20" t="s">
        <v>108</v>
      </c>
      <c r="AE4" s="20" t="s">
        <v>109</v>
      </c>
      <c r="AF4" s="20" t="s">
        <v>110</v>
      </c>
    </row>
    <row r="5" spans="1:32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9158000000</v>
      </c>
      <c r="R5" s="9">
        <v>0</v>
      </c>
      <c r="S5" s="9">
        <v>0</v>
      </c>
      <c r="T5" s="9">
        <v>9158000000</v>
      </c>
      <c r="U5" s="9">
        <v>0</v>
      </c>
      <c r="V5" s="9">
        <v>8964036334</v>
      </c>
      <c r="W5" s="9">
        <v>193963666</v>
      </c>
      <c r="X5" s="9">
        <v>6074296498</v>
      </c>
      <c r="Y5" s="9">
        <v>6074296498</v>
      </c>
      <c r="Z5" s="9">
        <v>6074296498</v>
      </c>
      <c r="AA5" s="9">
        <v>6074296498</v>
      </c>
      <c r="AC5" s="21">
        <f>T5-X5</f>
        <v>3083703502</v>
      </c>
      <c r="AD5" s="21">
        <f>X5/9</f>
        <v>674921833.11111116</v>
      </c>
      <c r="AE5" s="21">
        <f>AD5*3+690000000</f>
        <v>2714765499.3333335</v>
      </c>
      <c r="AF5" s="21">
        <f>AC5-AE5</f>
        <v>368938002.66666651</v>
      </c>
    </row>
    <row r="6" spans="1:32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3481000000</v>
      </c>
      <c r="R6" s="9">
        <v>0</v>
      </c>
      <c r="S6" s="9">
        <v>0</v>
      </c>
      <c r="T6" s="9">
        <v>3481000000</v>
      </c>
      <c r="U6" s="9">
        <v>0</v>
      </c>
      <c r="V6" s="9">
        <v>3472000000</v>
      </c>
      <c r="W6" s="9">
        <v>9000000</v>
      </c>
      <c r="X6" s="9">
        <v>2445443764</v>
      </c>
      <c r="Y6" s="9">
        <v>2445443764</v>
      </c>
      <c r="Z6" s="9">
        <v>2445441760</v>
      </c>
      <c r="AA6" s="9">
        <v>2321323910</v>
      </c>
      <c r="AC6" s="21">
        <f t="shared" ref="AC6:AC22" si="0">T6-X6</f>
        <v>1035556236</v>
      </c>
      <c r="AD6" s="21">
        <f t="shared" ref="AD6:AD7" si="1">X6/9</f>
        <v>271715973.77777779</v>
      </c>
      <c r="AE6" s="21">
        <f>AD6*3+120000000</f>
        <v>935147921.33333337</v>
      </c>
      <c r="AF6" s="21">
        <f t="shared" ref="AF6:AF22" si="2">AC6-AE6</f>
        <v>100408314.66666663</v>
      </c>
    </row>
    <row r="7" spans="1:32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1325000000</v>
      </c>
      <c r="R7" s="9">
        <v>0</v>
      </c>
      <c r="S7" s="9">
        <v>0</v>
      </c>
      <c r="T7" s="9">
        <v>1325000000</v>
      </c>
      <c r="U7" s="9">
        <v>0</v>
      </c>
      <c r="V7" s="9">
        <v>1134974000</v>
      </c>
      <c r="W7" s="9">
        <v>190026000</v>
      </c>
      <c r="X7" s="9">
        <v>770828009</v>
      </c>
      <c r="Y7" s="9">
        <v>770828009</v>
      </c>
      <c r="Z7" s="9">
        <v>770828009</v>
      </c>
      <c r="AA7" s="9">
        <v>770828009</v>
      </c>
      <c r="AC7" s="21">
        <f t="shared" si="0"/>
        <v>554171991</v>
      </c>
      <c r="AD7" s="21">
        <f t="shared" si="1"/>
        <v>85647556.555555552</v>
      </c>
      <c r="AE7" s="21">
        <f>AD7*3+45000000</f>
        <v>301942669.66666663</v>
      </c>
      <c r="AF7" s="21">
        <f t="shared" si="2"/>
        <v>252229321.33333337</v>
      </c>
    </row>
    <row r="8" spans="1:32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4478002714.46</v>
      </c>
      <c r="W8" s="9">
        <v>60997285.539999999</v>
      </c>
      <c r="X8" s="9">
        <v>4279286208.1199999</v>
      </c>
      <c r="Y8" s="9">
        <v>2859086555.8899999</v>
      </c>
      <c r="Z8" s="9">
        <v>2859086555.8899999</v>
      </c>
      <c r="AA8" s="9">
        <v>2839909593.9499998</v>
      </c>
      <c r="AC8" s="21">
        <f t="shared" si="0"/>
        <v>259713791.88000011</v>
      </c>
      <c r="AD8" s="21"/>
      <c r="AE8" s="21">
        <v>259713792</v>
      </c>
      <c r="AF8" s="21">
        <f t="shared" si="2"/>
        <v>-0.11999988555908203</v>
      </c>
    </row>
    <row r="9" spans="1:32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6160000000</v>
      </c>
      <c r="R9" s="9">
        <v>0</v>
      </c>
      <c r="S9" s="9">
        <v>0</v>
      </c>
      <c r="T9" s="9">
        <v>6160000000</v>
      </c>
      <c r="U9" s="9">
        <v>0</v>
      </c>
      <c r="V9" s="9">
        <v>5294387744.1199999</v>
      </c>
      <c r="W9" s="9">
        <v>865612255.88</v>
      </c>
      <c r="X9" s="9">
        <v>4433437180.8599997</v>
      </c>
      <c r="Y9" s="9">
        <v>3256484712.46</v>
      </c>
      <c r="Z9" s="9">
        <v>3256286545.46</v>
      </c>
      <c r="AA9" s="9">
        <v>3255470545.46</v>
      </c>
      <c r="AC9" s="21">
        <f t="shared" si="0"/>
        <v>1726562819.1400003</v>
      </c>
      <c r="AD9" s="21"/>
      <c r="AE9" s="21">
        <f>184582000+737000000+636000000+3000000+47000000+81000000</f>
        <v>1688582000</v>
      </c>
      <c r="AF9" s="21">
        <f t="shared" si="2"/>
        <v>37980819.140000343</v>
      </c>
    </row>
    <row r="10" spans="1:32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5850000000</v>
      </c>
      <c r="R10" s="9">
        <v>0</v>
      </c>
      <c r="S10" s="9">
        <v>0</v>
      </c>
      <c r="T10" s="9">
        <v>5850000000</v>
      </c>
      <c r="U10" s="9">
        <v>0</v>
      </c>
      <c r="V10" s="9">
        <v>1458517368.1300001</v>
      </c>
      <c r="W10" s="9">
        <v>11</v>
      </c>
      <c r="X10" s="9">
        <v>989373373.14999998</v>
      </c>
      <c r="Y10" s="9">
        <v>740461953.13</v>
      </c>
      <c r="Z10" s="9">
        <v>740461953.13</v>
      </c>
      <c r="AA10" s="9">
        <v>740461953.13</v>
      </c>
      <c r="AC10" s="21">
        <f t="shared" si="0"/>
        <v>4860626626.8500004</v>
      </c>
      <c r="AD10" s="21"/>
      <c r="AE10" s="21">
        <v>250000000</v>
      </c>
      <c r="AF10" s="21">
        <f t="shared" si="2"/>
        <v>4610626626.8500004</v>
      </c>
    </row>
    <row r="11" spans="1:32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1842000000</v>
      </c>
      <c r="R11" s="9">
        <v>0</v>
      </c>
      <c r="S11" s="9">
        <v>0</v>
      </c>
      <c r="T11" s="9">
        <v>1842000000</v>
      </c>
      <c r="U11" s="9">
        <v>0</v>
      </c>
      <c r="V11" s="9">
        <v>53117541.200000003</v>
      </c>
      <c r="W11" s="9">
        <v>1788882458.8</v>
      </c>
      <c r="X11" s="9">
        <v>53117541.200000003</v>
      </c>
      <c r="Y11" s="9">
        <v>53117541.200000003</v>
      </c>
      <c r="Z11" s="9">
        <v>53117541.200000003</v>
      </c>
      <c r="AA11" s="9">
        <v>53117541.200000003</v>
      </c>
      <c r="AC11" s="21">
        <f t="shared" si="0"/>
        <v>1788882458.8</v>
      </c>
      <c r="AD11" s="21"/>
      <c r="AE11" s="21">
        <v>35000000</v>
      </c>
      <c r="AF11" s="21">
        <f t="shared" si="2"/>
        <v>1753882458.8</v>
      </c>
    </row>
    <row r="12" spans="1:32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1373000000</v>
      </c>
      <c r="R12" s="9">
        <v>0</v>
      </c>
      <c r="S12" s="9">
        <v>0</v>
      </c>
      <c r="T12" s="9">
        <v>1373000000</v>
      </c>
      <c r="U12" s="9">
        <v>0</v>
      </c>
      <c r="V12" s="9">
        <v>1373000000</v>
      </c>
      <c r="W12" s="9">
        <v>0</v>
      </c>
      <c r="X12" s="9">
        <v>997217179</v>
      </c>
      <c r="Y12" s="9">
        <v>997217179</v>
      </c>
      <c r="Z12" s="9">
        <v>997217179</v>
      </c>
      <c r="AA12" s="9">
        <v>997217179</v>
      </c>
      <c r="AC12" s="21">
        <f t="shared" si="0"/>
        <v>375782821</v>
      </c>
      <c r="AD12" s="21">
        <v>98940000</v>
      </c>
      <c r="AE12" s="21">
        <f>AD12*4</f>
        <v>395760000</v>
      </c>
      <c r="AF12" s="21">
        <f t="shared" si="2"/>
        <v>-19977179</v>
      </c>
    </row>
    <row r="13" spans="1:32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22000000</v>
      </c>
      <c r="R13" s="9">
        <v>0</v>
      </c>
      <c r="S13" s="9">
        <v>0</v>
      </c>
      <c r="T13" s="9">
        <v>22000000</v>
      </c>
      <c r="U13" s="9">
        <v>0</v>
      </c>
      <c r="V13" s="9">
        <v>10000000</v>
      </c>
      <c r="W13" s="9">
        <v>12000000</v>
      </c>
      <c r="X13" s="9">
        <v>4052916.33</v>
      </c>
      <c r="Y13" s="9">
        <v>4052916.33</v>
      </c>
      <c r="Z13" s="9">
        <v>4052916.33</v>
      </c>
      <c r="AA13" s="9">
        <v>4052916.33</v>
      </c>
      <c r="AC13" s="21">
        <f t="shared" si="0"/>
        <v>17947083.670000002</v>
      </c>
      <c r="AD13" s="21">
        <f t="shared" ref="AD13" si="3">X13/9</f>
        <v>450324.03666666668</v>
      </c>
      <c r="AE13" s="21">
        <f t="shared" ref="AE13" si="4">AD13*3</f>
        <v>1350972.11</v>
      </c>
      <c r="AF13" s="21">
        <f t="shared" si="2"/>
        <v>16596111.560000002</v>
      </c>
    </row>
    <row r="14" spans="1:32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1000000000</v>
      </c>
      <c r="R14" s="9">
        <v>0</v>
      </c>
      <c r="S14" s="9">
        <v>0</v>
      </c>
      <c r="T14" s="9">
        <v>1000000000</v>
      </c>
      <c r="U14" s="9">
        <v>0</v>
      </c>
      <c r="V14" s="9">
        <v>520000000</v>
      </c>
      <c r="W14" s="9">
        <v>480000000</v>
      </c>
      <c r="X14" s="9">
        <v>316384546</v>
      </c>
      <c r="Y14" s="9">
        <v>316384546</v>
      </c>
      <c r="Z14" s="9">
        <v>316384546</v>
      </c>
      <c r="AA14" s="9">
        <v>316384546</v>
      </c>
      <c r="AC14" s="21">
        <f t="shared" si="0"/>
        <v>683615454</v>
      </c>
      <c r="AD14" s="21"/>
      <c r="AE14" s="21">
        <v>150000000</v>
      </c>
      <c r="AF14" s="21">
        <f t="shared" si="2"/>
        <v>533615454</v>
      </c>
    </row>
    <row r="15" spans="1:32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64000000</v>
      </c>
      <c r="R15" s="9">
        <v>0</v>
      </c>
      <c r="S15" s="9">
        <v>0</v>
      </c>
      <c r="T15" s="9">
        <v>64000000</v>
      </c>
      <c r="U15" s="9">
        <v>0</v>
      </c>
      <c r="V15" s="9">
        <v>55000000</v>
      </c>
      <c r="W15" s="9">
        <v>9000000</v>
      </c>
      <c r="X15" s="9">
        <v>23672368</v>
      </c>
      <c r="Y15" s="9">
        <v>23672368</v>
      </c>
      <c r="Z15" s="9">
        <v>23672368</v>
      </c>
      <c r="AA15" s="9">
        <v>23672368</v>
      </c>
      <c r="AC15" s="21">
        <f t="shared" si="0"/>
        <v>40327632</v>
      </c>
      <c r="AD15" s="21">
        <f t="shared" ref="AD15" si="5">X15/9</f>
        <v>2630263.111111111</v>
      </c>
      <c r="AE15" s="21">
        <f t="shared" ref="AE15" si="6">AD15*3</f>
        <v>7890789.333333333</v>
      </c>
      <c r="AF15" s="21">
        <f t="shared" si="2"/>
        <v>32436842.666666668</v>
      </c>
    </row>
    <row r="16" spans="1:32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4389015</v>
      </c>
      <c r="W16" s="9">
        <v>20610985</v>
      </c>
      <c r="X16" s="9">
        <v>4389015</v>
      </c>
      <c r="Y16" s="9">
        <v>4389015</v>
      </c>
      <c r="Z16" s="9">
        <v>4389015</v>
      </c>
      <c r="AA16" s="9">
        <v>4389015</v>
      </c>
      <c r="AC16" s="21">
        <f t="shared" si="0"/>
        <v>20610985</v>
      </c>
      <c r="AD16" s="21"/>
      <c r="AE16" s="21">
        <v>0</v>
      </c>
      <c r="AF16" s="21">
        <f t="shared" si="2"/>
        <v>20610985</v>
      </c>
    </row>
    <row r="17" spans="1:32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  <c r="AC17" s="21">
        <f t="shared" si="0"/>
        <v>550000000</v>
      </c>
      <c r="AD17" s="21"/>
      <c r="AE17" s="21">
        <v>90000000</v>
      </c>
      <c r="AF17" s="21">
        <f t="shared" si="2"/>
        <v>460000000</v>
      </c>
    </row>
    <row r="18" spans="1:32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220000000</v>
      </c>
      <c r="W18" s="9">
        <v>171000000</v>
      </c>
      <c r="X18" s="9">
        <v>162024845</v>
      </c>
      <c r="Y18" s="9">
        <v>161981516</v>
      </c>
      <c r="Z18" s="9">
        <v>161952870</v>
      </c>
      <c r="AA18" s="9">
        <v>161952870</v>
      </c>
      <c r="AC18" s="21">
        <f t="shared" si="0"/>
        <v>228975155</v>
      </c>
      <c r="AD18" s="21"/>
      <c r="AE18" s="21">
        <v>75000000</v>
      </c>
      <c r="AF18" s="21">
        <f t="shared" si="2"/>
        <v>153975155</v>
      </c>
    </row>
    <row r="19" spans="1:32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96000000</v>
      </c>
      <c r="R19" s="9">
        <v>0</v>
      </c>
      <c r="S19" s="9">
        <v>0</v>
      </c>
      <c r="T19" s="9">
        <v>96000000</v>
      </c>
      <c r="U19" s="9">
        <v>0</v>
      </c>
      <c r="V19" s="9">
        <v>96000000</v>
      </c>
      <c r="W19" s="9">
        <v>0</v>
      </c>
      <c r="X19" s="9">
        <v>85870147.890000001</v>
      </c>
      <c r="Y19" s="9">
        <v>85870147.890000001</v>
      </c>
      <c r="Z19" s="9">
        <v>85870147.890000001</v>
      </c>
      <c r="AA19" s="9">
        <v>85562338.890000001</v>
      </c>
      <c r="AC19" s="21">
        <f t="shared" si="0"/>
        <v>10129852.109999999</v>
      </c>
      <c r="AD19" s="21"/>
      <c r="AE19" s="21">
        <v>10129852</v>
      </c>
      <c r="AF19" s="21">
        <f t="shared" si="2"/>
        <v>0.10999999940395355</v>
      </c>
    </row>
    <row r="20" spans="1:32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109000000</v>
      </c>
      <c r="R20" s="9">
        <v>0</v>
      </c>
      <c r="S20" s="9">
        <v>0</v>
      </c>
      <c r="T20" s="9">
        <v>109000000</v>
      </c>
      <c r="U20" s="9">
        <v>0</v>
      </c>
      <c r="V20" s="9">
        <v>0</v>
      </c>
      <c r="W20" s="9">
        <v>109000000</v>
      </c>
      <c r="X20" s="9">
        <v>0</v>
      </c>
      <c r="Y20" s="9">
        <v>0</v>
      </c>
      <c r="Z20" s="9">
        <v>0</v>
      </c>
      <c r="AA20" s="9">
        <v>0</v>
      </c>
      <c r="AC20" s="21">
        <f t="shared" si="0"/>
        <v>109000000</v>
      </c>
      <c r="AD20" s="21"/>
      <c r="AE20" s="21">
        <v>105000000</v>
      </c>
      <c r="AF20" s="21">
        <f t="shared" si="2"/>
        <v>4000000</v>
      </c>
    </row>
    <row r="21" spans="1:32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6000000</v>
      </c>
      <c r="R21" s="9">
        <v>0</v>
      </c>
      <c r="S21" s="9">
        <v>0</v>
      </c>
      <c r="T21" s="9">
        <v>6000000</v>
      </c>
      <c r="U21" s="9">
        <v>0</v>
      </c>
      <c r="V21" s="9">
        <v>3488206</v>
      </c>
      <c r="W21" s="9">
        <v>2511794</v>
      </c>
      <c r="X21" s="9">
        <v>3488206</v>
      </c>
      <c r="Y21" s="9">
        <v>3488206</v>
      </c>
      <c r="Z21" s="9">
        <v>3488206</v>
      </c>
      <c r="AA21" s="9">
        <v>3488206</v>
      </c>
      <c r="AC21" s="21">
        <f t="shared" si="0"/>
        <v>2511794</v>
      </c>
      <c r="AD21" s="21"/>
      <c r="AE21" s="21">
        <v>0</v>
      </c>
      <c r="AF21" s="21">
        <f t="shared" si="2"/>
        <v>2511794</v>
      </c>
    </row>
    <row r="22" spans="1:32" ht="22.5" x14ac:dyDescent="0.2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63629470</v>
      </c>
      <c r="R22" s="9">
        <v>0</v>
      </c>
      <c r="S22" s="9">
        <v>0</v>
      </c>
      <c r="T22" s="9">
        <v>63629470</v>
      </c>
      <c r="U22" s="9">
        <v>0</v>
      </c>
      <c r="V22" s="9">
        <v>0</v>
      </c>
      <c r="W22" s="9">
        <v>63629470</v>
      </c>
      <c r="X22" s="9">
        <v>0</v>
      </c>
      <c r="Y22" s="9">
        <v>0</v>
      </c>
      <c r="Z22" s="9">
        <v>0</v>
      </c>
      <c r="AA22" s="9">
        <v>0</v>
      </c>
      <c r="AC22" s="21">
        <f t="shared" si="0"/>
        <v>63629470</v>
      </c>
      <c r="AD22" s="21"/>
      <c r="AE22" s="21">
        <v>63629470</v>
      </c>
      <c r="AF22" s="21">
        <f t="shared" si="2"/>
        <v>0</v>
      </c>
    </row>
    <row r="23" spans="1:32" x14ac:dyDescent="0.25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2">
        <f>SUM(T5:T22)</f>
        <v>36054629470</v>
      </c>
      <c r="U23" s="12"/>
      <c r="V23" s="12"/>
      <c r="W23" s="12"/>
      <c r="X23" s="12">
        <f>SUM(X5:X22)</f>
        <v>20642881797.550003</v>
      </c>
      <c r="Y23" s="12">
        <f>SUM(Y5:Y22)</f>
        <v>17796774927.900002</v>
      </c>
      <c r="Z23" s="12">
        <f>SUM(Z5:Z22)</f>
        <v>17796546110.900002</v>
      </c>
      <c r="AA23" s="12">
        <f>SUM(AA5:AA22)</f>
        <v>17652127489.959999</v>
      </c>
      <c r="AC23" s="22">
        <f>SUM(AC5:AC22)</f>
        <v>15411747672.450001</v>
      </c>
      <c r="AD23" s="21"/>
      <c r="AE23" s="22">
        <f>SUM(AE5:AE22)</f>
        <v>7083912965.7766666</v>
      </c>
      <c r="AF23" s="22">
        <f>SUM(AF5:AF22)</f>
        <v>8327834706.6733341</v>
      </c>
    </row>
    <row r="24" spans="1:32" ht="56.25" x14ac:dyDescent="0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95</v>
      </c>
      <c r="O24" s="6" t="s">
        <v>40</v>
      </c>
      <c r="P24" s="7" t="s">
        <v>96</v>
      </c>
      <c r="Q24" s="9">
        <v>7400000000</v>
      </c>
      <c r="R24" s="9">
        <v>0</v>
      </c>
      <c r="S24" s="9">
        <v>0</v>
      </c>
      <c r="T24" s="9">
        <v>7400000000</v>
      </c>
      <c r="U24" s="9">
        <v>0</v>
      </c>
      <c r="V24" s="9">
        <v>4768220317</v>
      </c>
      <c r="W24" s="9">
        <v>2631779683</v>
      </c>
      <c r="X24" s="9">
        <v>3733760365</v>
      </c>
      <c r="Y24" s="9">
        <v>390409729.32999998</v>
      </c>
      <c r="Z24" s="9">
        <v>390409729.32999998</v>
      </c>
      <c r="AA24" s="9">
        <v>390409729.32999998</v>
      </c>
      <c r="AC24" s="21">
        <f>T24-X24</f>
        <v>3666239635</v>
      </c>
      <c r="AD24" s="21"/>
      <c r="AE24" s="21">
        <v>3666239635</v>
      </c>
      <c r="AF24" s="21">
        <f>AC24-AE24</f>
        <v>0</v>
      </c>
    </row>
    <row r="25" spans="1:32" ht="56.25" x14ac:dyDescent="0.25">
      <c r="A25" s="6" t="s">
        <v>33</v>
      </c>
      <c r="B25" s="7" t="s">
        <v>34</v>
      </c>
      <c r="C25" s="8" t="s">
        <v>97</v>
      </c>
      <c r="D25" s="6" t="s">
        <v>91</v>
      </c>
      <c r="E25" s="6" t="s">
        <v>92</v>
      </c>
      <c r="F25" s="6" t="s">
        <v>93</v>
      </c>
      <c r="G25" s="6" t="s">
        <v>98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95</v>
      </c>
      <c r="O25" s="6" t="s">
        <v>40</v>
      </c>
      <c r="P25" s="7" t="s">
        <v>99</v>
      </c>
      <c r="Q25" s="9">
        <v>3000000000</v>
      </c>
      <c r="R25" s="9">
        <v>0</v>
      </c>
      <c r="S25" s="9">
        <v>0</v>
      </c>
      <c r="T25" s="9">
        <v>3000000000</v>
      </c>
      <c r="U25" s="9">
        <v>0</v>
      </c>
      <c r="V25" s="9">
        <v>350182250</v>
      </c>
      <c r="W25" s="9">
        <v>2649817750</v>
      </c>
      <c r="X25" s="9">
        <v>89695783</v>
      </c>
      <c r="Y25" s="9">
        <v>13862525</v>
      </c>
      <c r="Z25" s="9">
        <v>13862525</v>
      </c>
      <c r="AA25" s="9">
        <v>13862525</v>
      </c>
      <c r="AC25" s="21">
        <f t="shared" ref="AC25:AC26" si="7">T25-X25</f>
        <v>2910304217</v>
      </c>
      <c r="AD25" s="21"/>
      <c r="AE25" s="21">
        <v>2910304217</v>
      </c>
      <c r="AF25" s="21">
        <f t="shared" ref="AF25:AF26" si="8">AC25-AE25</f>
        <v>0</v>
      </c>
    </row>
    <row r="26" spans="1:32" ht="56.25" x14ac:dyDescent="0.25">
      <c r="A26" s="6" t="s">
        <v>33</v>
      </c>
      <c r="B26" s="7" t="s">
        <v>34</v>
      </c>
      <c r="C26" s="8" t="s">
        <v>100</v>
      </c>
      <c r="D26" s="6" t="s">
        <v>91</v>
      </c>
      <c r="E26" s="6" t="s">
        <v>101</v>
      </c>
      <c r="F26" s="6" t="s">
        <v>93</v>
      </c>
      <c r="G26" s="6" t="s">
        <v>102</v>
      </c>
      <c r="H26" s="6"/>
      <c r="I26" s="6"/>
      <c r="J26" s="6"/>
      <c r="K26" s="6"/>
      <c r="L26" s="6"/>
      <c r="M26" s="6" t="s">
        <v>38</v>
      </c>
      <c r="N26" s="6" t="s">
        <v>95</v>
      </c>
      <c r="O26" s="6" t="s">
        <v>40</v>
      </c>
      <c r="P26" s="7" t="s">
        <v>103</v>
      </c>
      <c r="Q26" s="9">
        <v>200000000</v>
      </c>
      <c r="R26" s="9">
        <v>0</v>
      </c>
      <c r="S26" s="9">
        <v>0</v>
      </c>
      <c r="T26" s="9">
        <v>200000000</v>
      </c>
      <c r="U26" s="9">
        <v>0</v>
      </c>
      <c r="V26" s="9">
        <v>197605094.33000001</v>
      </c>
      <c r="W26" s="9">
        <v>2394905.67</v>
      </c>
      <c r="X26" s="9">
        <v>195784560.99000001</v>
      </c>
      <c r="Y26" s="9">
        <v>132217394.67</v>
      </c>
      <c r="Z26" s="9">
        <v>132217394.67</v>
      </c>
      <c r="AA26" s="9">
        <v>132217394.67</v>
      </c>
      <c r="AC26" s="21">
        <f t="shared" si="7"/>
        <v>4215439.0099999905</v>
      </c>
      <c r="AD26" s="21"/>
      <c r="AE26" s="21">
        <v>4215439</v>
      </c>
      <c r="AF26" s="21">
        <f t="shared" si="8"/>
        <v>9.9999904632568359E-3</v>
      </c>
    </row>
    <row r="27" spans="1:32" x14ac:dyDescent="0.25">
      <c r="A27" s="6"/>
      <c r="B27" s="7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  <c r="Q27" s="9"/>
      <c r="R27" s="9"/>
      <c r="S27" s="9"/>
      <c r="T27" s="13">
        <f>SUM(T24:T26)</f>
        <v>10600000000</v>
      </c>
      <c r="U27" s="13"/>
      <c r="V27" s="13"/>
      <c r="W27" s="13"/>
      <c r="X27" s="13">
        <f>SUM(X24:X26)</f>
        <v>4019240708.9899998</v>
      </c>
      <c r="Y27" s="13">
        <f>SUM(Y24:Y26)</f>
        <v>536489649</v>
      </c>
      <c r="Z27" s="13">
        <f>SUM(Z24:Z26)</f>
        <v>536489649</v>
      </c>
      <c r="AA27" s="13">
        <f>SUM(AA24:AA26)</f>
        <v>536489649</v>
      </c>
      <c r="AC27" s="21"/>
      <c r="AD27" s="21"/>
      <c r="AE27" s="23">
        <f>SUM(AE24:AE26)</f>
        <v>6580759291</v>
      </c>
      <c r="AF27" s="23">
        <f>SUM(AF24:AF26)</f>
        <v>9.9999904632568359E-3</v>
      </c>
    </row>
    <row r="28" spans="1:32" x14ac:dyDescent="0.25">
      <c r="A28" s="6" t="s">
        <v>1</v>
      </c>
      <c r="B28" s="7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9">
        <v>46654629470</v>
      </c>
      <c r="R28" s="9">
        <v>0</v>
      </c>
      <c r="S28" s="9">
        <v>0</v>
      </c>
      <c r="T28" s="9">
        <v>46654629470</v>
      </c>
      <c r="U28" s="9">
        <v>0</v>
      </c>
      <c r="V28" s="9">
        <v>32452920584.240002</v>
      </c>
      <c r="W28" s="9">
        <v>14201708885.76</v>
      </c>
      <c r="X28" s="9">
        <v>24662122506.540001</v>
      </c>
      <c r="Y28" s="9">
        <v>18333264576.900002</v>
      </c>
      <c r="Z28" s="9">
        <v>18333035759.900002</v>
      </c>
      <c r="AA28" s="9">
        <v>18188617138.959999</v>
      </c>
      <c r="AC28" s="21"/>
      <c r="AD28" s="21"/>
      <c r="AE28" s="21">
        <f>X23+X27+AE23+AE27</f>
        <v>38326794763.316666</v>
      </c>
      <c r="AF28" s="19"/>
    </row>
    <row r="29" spans="1:32" x14ac:dyDescent="0.25">
      <c r="A29" s="6" t="s">
        <v>1</v>
      </c>
      <c r="B29" s="10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11" t="s">
        <v>1</v>
      </c>
      <c r="R29" s="11" t="s">
        <v>1</v>
      </c>
      <c r="S29" s="11" t="s">
        <v>1</v>
      </c>
      <c r="T29" s="14">
        <f>SUM(T28)</f>
        <v>46654629470</v>
      </c>
      <c r="U29" s="11" t="s">
        <v>1</v>
      </c>
      <c r="V29" s="11" t="s">
        <v>1</v>
      </c>
      <c r="W29" s="11" t="s">
        <v>1</v>
      </c>
      <c r="X29" s="11" t="s">
        <v>1</v>
      </c>
      <c r="Y29" s="11" t="s">
        <v>1</v>
      </c>
      <c r="Z29" s="11" t="s">
        <v>1</v>
      </c>
      <c r="AA29" s="11" t="s">
        <v>1</v>
      </c>
      <c r="AC29" s="21"/>
      <c r="AD29" s="21"/>
      <c r="AE29" s="21"/>
      <c r="AF29" s="19"/>
    </row>
    <row r="30" spans="1:32" ht="33.950000000000003" customHeight="1" x14ac:dyDescent="0.25">
      <c r="W30" s="15" t="s">
        <v>105</v>
      </c>
      <c r="X30" s="17">
        <f>X23/T23</f>
        <v>0.57254455533169024</v>
      </c>
      <c r="Y30" s="17">
        <f>Y23/T23</f>
        <v>0.49360581954414967</v>
      </c>
      <c r="Z30" s="17">
        <f>Z23/T23</f>
        <v>0.49359947314693625</v>
      </c>
      <c r="AA30" s="17">
        <f>AA23/T23</f>
        <v>0.48959392315064054</v>
      </c>
      <c r="AE30" s="17">
        <f>AE28/T28</f>
        <v>0.82150035695732349</v>
      </c>
    </row>
    <row r="31" spans="1:32" ht="24.75" customHeight="1" x14ac:dyDescent="0.25">
      <c r="W31" s="16" t="s">
        <v>106</v>
      </c>
      <c r="X31" s="18">
        <f>X27/T27</f>
        <v>0.37917365179150941</v>
      </c>
      <c r="Y31" s="18">
        <f>Y27/T27</f>
        <v>5.061223103773585E-2</v>
      </c>
      <c r="Z31" s="18">
        <f>Z27/T27</f>
        <v>5.061223103773585E-2</v>
      </c>
      <c r="AA31" s="18">
        <f>AA27/T27</f>
        <v>5.061223103773585E-2</v>
      </c>
      <c r="AE31" s="24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2022-10-03T20:19:47Z</dcterms:created>
  <dcterms:modified xsi:type="dcterms:W3CDTF">2022-10-07T17:49:44Z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