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men.rubio\Desktop\CARMEN ALICIA\PLANEACIÓN 2021\PAAC 2021\"/>
    </mc:Choice>
  </mc:AlternateContent>
  <bookViews>
    <workbookView xWindow="0" yWindow="0" windowWidth="16815" windowHeight="7050"/>
  </bookViews>
  <sheets>
    <sheet name="PAAC 2021" sheetId="1" r:id="rId1"/>
    <sheet name="Plan Antitrámites" sheetId="2" r:id="rId2"/>
  </sheets>
  <definedNames>
    <definedName name="_xlnm._FilterDatabase" localSheetId="0" hidden="1">'PAAC 2021'!$A$12:$L$74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 i="1" l="1"/>
  <c r="S19" i="2"/>
  <c r="L19" i="1"/>
  <c r="L18" i="1"/>
  <c r="L17" i="1"/>
  <c r="N17" i="1" l="1"/>
  <c r="L86" i="1"/>
  <c r="L85" i="1"/>
  <c r="L84" i="1"/>
  <c r="L83" i="1"/>
  <c r="L82" i="1"/>
  <c r="L81" i="1"/>
  <c r="L80" i="1"/>
  <c r="L79" i="1"/>
  <c r="L78" i="1"/>
  <c r="L72" i="1"/>
  <c r="L71" i="1"/>
  <c r="L70" i="1"/>
  <c r="L69" i="1"/>
  <c r="L68" i="1"/>
  <c r="L67" i="1"/>
  <c r="N67" i="1" s="1"/>
  <c r="O67" i="1" s="1"/>
  <c r="L66" i="1"/>
  <c r="L65" i="1"/>
  <c r="L64" i="1"/>
  <c r="L63" i="1"/>
  <c r="N63" i="1" s="1"/>
  <c r="L58" i="1"/>
  <c r="L57" i="1"/>
  <c r="L56" i="1"/>
  <c r="L55" i="1"/>
  <c r="N54" i="1" s="1"/>
  <c r="O54" i="1" s="1"/>
  <c r="L54" i="1"/>
  <c r="L53" i="1"/>
  <c r="L52" i="1"/>
  <c r="L51" i="1"/>
  <c r="L50" i="1"/>
  <c r="L49" i="1"/>
  <c r="L48" i="1"/>
  <c r="L47" i="1"/>
  <c r="L46" i="1"/>
  <c r="L40" i="1"/>
  <c r="L39" i="1"/>
  <c r="L38" i="1"/>
  <c r="L37" i="1"/>
  <c r="L36" i="1"/>
  <c r="L35" i="1"/>
  <c r="L34" i="1"/>
  <c r="L33" i="1"/>
  <c r="L32" i="1"/>
  <c r="L31" i="1"/>
  <c r="L30" i="1"/>
  <c r="L29" i="1"/>
  <c r="L28" i="1"/>
  <c r="N19" i="1"/>
  <c r="O19" i="1" s="1"/>
  <c r="O17" i="1"/>
  <c r="L16" i="1"/>
  <c r="L15" i="1"/>
  <c r="L14" i="1"/>
  <c r="L13" i="1"/>
  <c r="N81" i="1" l="1"/>
  <c r="O81" i="1" s="1"/>
  <c r="N78" i="1"/>
  <c r="N70" i="1"/>
  <c r="O70" i="1" s="1"/>
  <c r="N52" i="1"/>
  <c r="O52" i="1" s="1"/>
  <c r="N49" i="1"/>
  <c r="O49" i="1" s="1"/>
  <c r="N46" i="1"/>
  <c r="N35" i="1"/>
  <c r="O35" i="1" s="1"/>
  <c r="N33" i="1"/>
  <c r="O33" i="1" s="1"/>
  <c r="N28" i="1"/>
  <c r="N13" i="1"/>
  <c r="N73" i="1"/>
  <c r="O63" i="1"/>
  <c r="O73" i="1" s="1"/>
  <c r="N20" i="1"/>
  <c r="O13" i="1"/>
  <c r="O20" i="1" s="1"/>
  <c r="O28" i="1"/>
  <c r="O41" i="1" s="1"/>
  <c r="O78" i="1"/>
  <c r="N87" i="1"/>
  <c r="O46" i="1"/>
  <c r="O58" i="1" l="1"/>
  <c r="N58" i="1"/>
  <c r="O87" i="1"/>
  <c r="N41" i="1"/>
  <c r="O90" i="1"/>
</calcChain>
</file>

<file path=xl/comments1.xml><?xml version="1.0" encoding="utf-8"?>
<comments xmlns="http://schemas.openxmlformats.org/spreadsheetml/2006/main">
  <authors>
    <author>Planeacion</author>
  </authors>
  <commentList>
    <comment ref="P11" authorId="0" shapeId="0">
      <text>
        <r>
          <rPr>
            <b/>
            <sz val="8"/>
            <color indexed="81"/>
            <rFont val="Tahoma"/>
            <family val="2"/>
          </rPr>
          <t>NOTA:</t>
        </r>
        <r>
          <rPr>
            <sz val="8"/>
            <color indexed="81"/>
            <rFont val="Tahoma"/>
            <family val="2"/>
          </rPr>
          <t xml:space="preserve">
Es la cuantificación de los recursos que se invertirán para alcanzar la meta</t>
        </r>
      </text>
    </comment>
    <comment ref="P26" authorId="0" shapeId="0">
      <text>
        <r>
          <rPr>
            <b/>
            <sz val="8"/>
            <color indexed="81"/>
            <rFont val="Tahoma"/>
            <family val="2"/>
          </rPr>
          <t>NOTA:</t>
        </r>
        <r>
          <rPr>
            <sz val="8"/>
            <color indexed="81"/>
            <rFont val="Tahoma"/>
            <family val="2"/>
          </rPr>
          <t xml:space="preserve">
Es la cuantificación de los recursos que se invertirán para alcanzar la meta</t>
        </r>
      </text>
    </comment>
    <comment ref="P44" authorId="0" shapeId="0">
      <text>
        <r>
          <rPr>
            <b/>
            <sz val="8"/>
            <color indexed="81"/>
            <rFont val="Tahoma"/>
            <family val="2"/>
          </rPr>
          <t>NOTA:</t>
        </r>
        <r>
          <rPr>
            <sz val="8"/>
            <color indexed="81"/>
            <rFont val="Tahoma"/>
            <family val="2"/>
          </rPr>
          <t xml:space="preserve">
Es la cuantificación de los recursos que se invertirán para alcanzar la meta</t>
        </r>
      </text>
    </comment>
    <comment ref="P61" authorId="0" shapeId="0">
      <text>
        <r>
          <rPr>
            <b/>
            <sz val="8"/>
            <color indexed="81"/>
            <rFont val="Tahoma"/>
            <family val="2"/>
          </rPr>
          <t>NOTA:</t>
        </r>
        <r>
          <rPr>
            <sz val="8"/>
            <color indexed="81"/>
            <rFont val="Tahoma"/>
            <family val="2"/>
          </rPr>
          <t xml:space="preserve">
Es la cuantificación de los recursos que se invertirán para alcanzar la meta</t>
        </r>
      </text>
    </comment>
    <comment ref="P76" authorId="0" shapeId="0">
      <text>
        <r>
          <rPr>
            <b/>
            <sz val="8"/>
            <color indexed="81"/>
            <rFont val="Tahoma"/>
            <family val="2"/>
          </rPr>
          <t>NOTA:</t>
        </r>
        <r>
          <rPr>
            <sz val="8"/>
            <color indexed="81"/>
            <rFont val="Tahoma"/>
            <family val="2"/>
          </rPr>
          <t xml:space="preserve">
Es la cuantificación de los recursos que se invertirán para alcanzar la meta</t>
        </r>
      </text>
    </comment>
  </commentList>
</comments>
</file>

<file path=xl/sharedStrings.xml><?xml version="1.0" encoding="utf-8"?>
<sst xmlns="http://schemas.openxmlformats.org/spreadsheetml/2006/main" count="460" uniqueCount="191">
  <si>
    <t>PLAN ANTICORRUPCIÓN Y DE ATENCIÓN AL CIUDADANO</t>
  </si>
  <si>
    <t>PLANEACIÓN ESTRATÉGICA</t>
  </si>
  <si>
    <t>PES-FT-001</t>
  </si>
  <si>
    <t>Versión</t>
  </si>
  <si>
    <t>Página No.</t>
  </si>
  <si>
    <t>República de Colombia</t>
  </si>
  <si>
    <t>1 de 1</t>
  </si>
  <si>
    <t>DEPENDENCIA :</t>
  </si>
  <si>
    <t>DEFENSA CIVIL COLOMBIANA</t>
  </si>
  <si>
    <t>FECHA DE FORMULACIÓN :</t>
  </si>
  <si>
    <t>20 DE ENERO DE 2021</t>
  </si>
  <si>
    <t>OBJETIVO ESTRATÉGICO 5:</t>
  </si>
  <si>
    <t>Implementar un programa de mejora continua de la gestión y desempeño institucional.</t>
  </si>
  <si>
    <t xml:space="preserve">Componente 1: </t>
  </si>
  <si>
    <t>GESTIÓN DEL RIESGO DE CORRUPCIÓN - MAPAS DE RIESGOS DE CORRUPCIÓN</t>
  </si>
  <si>
    <t>METAS</t>
  </si>
  <si>
    <t>RESPONSABLE</t>
  </si>
  <si>
    <t>PLAZO</t>
  </si>
  <si>
    <t>ACTIVIDADES</t>
  </si>
  <si>
    <t>Ponderación de cada actividad</t>
  </si>
  <si>
    <t>PLAZO DE CADA ACTIVIDAD</t>
  </si>
  <si>
    <t>AVANCE DE LAS ACTIVIDADES</t>
  </si>
  <si>
    <t>AVANCE PONDERADO</t>
  </si>
  <si>
    <t xml:space="preserve">PONDERACIÓN </t>
  </si>
  <si>
    <t>CUMPLIMIENTO</t>
  </si>
  <si>
    <t>RECURSOS $
NECESARIOS</t>
  </si>
  <si>
    <t>INDICADOR DE CUMPLIMIENTO</t>
  </si>
  <si>
    <t>DE CADA META</t>
  </si>
  <si>
    <t>META</t>
  </si>
  <si>
    <t>PROGRAMADAS POR CADA META</t>
  </si>
  <si>
    <t>DE CADA ACTIVIDAD</t>
  </si>
  <si>
    <t>I TRIM</t>
  </si>
  <si>
    <t>II TRIM</t>
  </si>
  <si>
    <t>III TRIM</t>
  </si>
  <si>
    <t>IV TRIM</t>
  </si>
  <si>
    <t>%</t>
  </si>
  <si>
    <t>ACTIVIDAD</t>
  </si>
  <si>
    <t>DE LAS METAS</t>
  </si>
  <si>
    <t>PARA EJECUTAR LA META</t>
  </si>
  <si>
    <t>Actualizar  el mapa de riesgos de corrupción  con base en la  Guía para la administración del riesgo y el diseño de controles en entidades públicas - Versión 5</t>
  </si>
  <si>
    <t>Jefe Oficina Asesora de Planeación</t>
  </si>
  <si>
    <t>Participar en la capacitación de la Guía para la administración del riesgo y el diseño de controles en entidades públicas - Versión 5 del DAFP</t>
  </si>
  <si>
    <t>Viviana Murcia
Dueños de los procesos</t>
  </si>
  <si>
    <t>X</t>
  </si>
  <si>
    <t>No. actividades realizadas / No. actividades programadas</t>
  </si>
  <si>
    <t>Realizar la  revisión de los riesgos identificados con el fin de determinar la necesidad de modificar, actualizar o mantener en las mismas condiciones los factores de riesgo, así como su identificación, análisis y valoración.</t>
  </si>
  <si>
    <t>Consolidar la Matriz de Riesgos de Corrupción</t>
  </si>
  <si>
    <t>Viviana Murcia</t>
  </si>
  <si>
    <t>Actualizar el mapa de riesgos de corrupción en el sistema de información.</t>
  </si>
  <si>
    <t>Gloria Jiménez</t>
  </si>
  <si>
    <t>Realizar el monitoreo y revisión de los riesgos de corrupción</t>
  </si>
  <si>
    <t>Jefe Oficina Asesora de Planeación
Dueños de los procesos</t>
  </si>
  <si>
    <t>Hacer seguimiento a la medición cuatrimestral de los indicadores de los riesgos de corrupción en el sistema de información.</t>
  </si>
  <si>
    <t>Carmen Alicia Rubio</t>
  </si>
  <si>
    <t>Presentar al Comité de Coordinación de control Interno la gestión de riesgos de corrupción: Riesgos, factores, canal de denuncias, quejas y denuncias de los servidores públicos</t>
  </si>
  <si>
    <t xml:space="preserve">Realizar tres seguimientos de los  riesgos de corrupción </t>
  </si>
  <si>
    <t>Jefe Oficina de Control Interno</t>
  </si>
  <si>
    <t>Realizar la publicación del informe de cada seguimiento realizado a los  riesgos de corrupción</t>
  </si>
  <si>
    <t>Edilberto Reyes</t>
  </si>
  <si>
    <t>No. seguimientos  realizados / No. seguimientos programados</t>
  </si>
  <si>
    <t>Componente 2:</t>
  </si>
  <si>
    <t>RACIONALIZACIÓN DE TRAMITES (Ver hoja siguiente)</t>
  </si>
  <si>
    <t>Componente 3:</t>
  </si>
  <si>
    <t>PLAN DE RENDICIÓN DE CUENTAS</t>
  </si>
  <si>
    <t>Fortalecer la fase de información de la Rendición de cuentas a la ciudadanía.</t>
  </si>
  <si>
    <t>Realizar seguimiento trimestralmente en la página web de la entidad, verificando la información correspondiente a la gestión administrativa y misional de la entidad (Gestión presupuestal, proyectos vigentes, Atención de emergencias, actividades de Acción Social, actividades de Gestión Ambiental, contratación)</t>
  </si>
  <si>
    <t>Publicar una encuesta web sobre los temas que la ciudadanía desea incluir en el ejercicio de Rendición de Cuentas a la Ciudadanía.</t>
  </si>
  <si>
    <t>Incluir en el informe de gestión las metas y actividades formuladas en la planeación institucional con los derechos que se están garantizando a través de la gestión institucional.</t>
  </si>
  <si>
    <t>Desarrollar las acciones necesarias para fortalecer la fase de dialogo de la Rendición de cuentas a la ciudadanía.</t>
  </si>
  <si>
    <t>Jefe Oficina Asesora de Planeación
Directores Seccionales y Líderes de Oficinas de Defensa Civil</t>
  </si>
  <si>
    <t>Consolidar y publicar el cronograma de ejercicios de Rendición de Cuentas a la Ciudadanía, que contenga las fechas de publicación de la información, mecanismos de convocatoria y fecha de realización de los ejercicios de Rendición de Cuentas.</t>
  </si>
  <si>
    <t>Desarrollar un Panel de expertos virtual como ejercicio de Rendición de Cuentas a la ciudadanía, en las Direcciones Seccionales y las Oficinas de los departamentos de Amazonas, Arauca, Putumayo y San Andrés y en la DIGER.</t>
  </si>
  <si>
    <t>Desarrollar las acciones necesarias para fortalecer la fase de responsabilidad de la Rendición de cuentas a la ciudadanía.</t>
  </si>
  <si>
    <t>Hacer seguimiento a los compromisos adquiridos en la Rendición de Cuentas a la Ciudadanía</t>
  </si>
  <si>
    <t>Elaborar y socializar la Directiva de Rendición de Cuentas a la Ciudadanía.</t>
  </si>
  <si>
    <t>Publicar en la página web el informe consolidado de los ejercicios de Rendición de Cuentas a la Ciudadanía, donde se incluya el cumplimiento a los compromisos adquiridos en la vigencia anterior y las respuestas a las preguntas realizadas en el espacio de diálogo.</t>
  </si>
  <si>
    <t>Consolidar los compromisos de los ejercicios de rendición de cuentas</t>
  </si>
  <si>
    <t>Actualizar y socializar la Política de Rendición de Cuentas a la Ciudadanía</t>
  </si>
  <si>
    <t>Jefe de Oficina de Control Interno</t>
  </si>
  <si>
    <t>Realizar seguimiento cuatrimestral al cumplimiento de la estrategia de rendición de cuentas.</t>
  </si>
  <si>
    <t>Componente 4:</t>
  </si>
  <si>
    <t>PLAN DE SERVICIO AL CIUDADANO</t>
  </si>
  <si>
    <t xml:space="preserve">Crear mecanismos para fortalecer la atención incluyente y accesibilidad </t>
  </si>
  <si>
    <t>Desarrollar capacitación a los servidores públicos de la entidad sobre atención preferente a menores de edad, adultos mayores, mujeres en estado de embarazo o con niños de brazos.</t>
  </si>
  <si>
    <t>Presentar una propuesta a la Subdirección Administrativa y Financiera para instalar señalización en lengua de señas.</t>
  </si>
  <si>
    <t xml:space="preserve">Fortalecer 3 canales de
atención </t>
  </si>
  <si>
    <t>Implementar el Sistema de Interpretación SIEL - Centro de relevo en la atención presencial a población en condición de discapacidad, en las ventanillas de atención a usuario a nivel nacional.</t>
  </si>
  <si>
    <t>Jefe Oficina Asesora de las TIC</t>
  </si>
  <si>
    <t>Aplicar instrumento para diagnosticar el funcionamiento de la liinea 144 y presentar resultados</t>
  </si>
  <si>
    <t>Pablo Andres Paz</t>
  </si>
  <si>
    <t>Instalar en la página web una herramienta que permita a la población con discapacidad visual acceder a la información de la entidad.</t>
  </si>
  <si>
    <t>Michel Carreño</t>
  </si>
  <si>
    <t xml:space="preserve">Asegurar el cumplimiento normativo en temas de tratamiento de datos personales y PQRSD </t>
  </si>
  <si>
    <t xml:space="preserve">
Jefe Grupo de Orientación Ciudadana y Gestión Documental
Jefe de Oficina Asesora de las TIC</t>
  </si>
  <si>
    <t>Elaborar 4 informes  de control sobre el estado de respuestas a las PQRD de las dependencias y seccionales para identificar oportunidades de mejora en la prestación de los servicios</t>
  </si>
  <si>
    <t>Nataly Paredes</t>
  </si>
  <si>
    <t>Incorporar en el espacio de la página web donde se dan lineamientos para interponer una PQRSD, un instructivo para que los ciudadanos hagan seguimiento a su solicitud</t>
  </si>
  <si>
    <t>Paola Mora</t>
  </si>
  <si>
    <t>Mejorar el relacionamiento con el ciudadano</t>
  </si>
  <si>
    <t>Jefe de Oficina Asesora de las TIC</t>
  </si>
  <si>
    <t>Capacitar a los servidores públicos responsables de atención al ciudadano en el manejo del chat de la página web.</t>
  </si>
  <si>
    <t>Jefe de Grupo de Orientación Ciudadana y Gestión Documental</t>
  </si>
  <si>
    <t>Poner en funcionamiento el chat de atención al usuario.</t>
  </si>
  <si>
    <t>Publicar y divulgar en la pagina WEB infografías que presenten claramente información y recomendaciones sobre los riesgos de origen natural.</t>
  </si>
  <si>
    <t>Carmen Alicia Rubio.</t>
  </si>
  <si>
    <t>Actualizar y socializar la política de Servicio al Ciudadano, incluyendo los derechos de las personas que pertenecen a  los grupos diferenciales.</t>
  </si>
  <si>
    <t>Componente 5:</t>
  </si>
  <si>
    <t>MECANISMOS PARA LA TRANSPARENCIA Y EL ACCESO A LA INFORMACIÓN</t>
  </si>
  <si>
    <t>Desarrollar las actividades necesarias para mantener la transparencia activa de la entidad.</t>
  </si>
  <si>
    <t>Responsables de generación y publicación de la información</t>
  </si>
  <si>
    <t>Realizar una revisión trimestral de la información publicada en el sitio web, de acuerdo con lo estipulado en la Ley de Transparencia y conforme a las especificaciones de la Resolución 3564 de 2015 de MinTIC.</t>
  </si>
  <si>
    <t>Corregir las observaciones realizadas por la auditoría ITA 2020.</t>
  </si>
  <si>
    <t>Responder a la auditoría de ITA solicitada por la Procuraduría General de la Nación 2021.</t>
  </si>
  <si>
    <t>Socializar los resultados ante el Comité de Gestión y Desempeño de la Entidad.</t>
  </si>
  <si>
    <t>Desarrollar las actividades necesarias para mantener la transparencia pasiva de la entidad.</t>
  </si>
  <si>
    <t>Responsables de los procesos</t>
  </si>
  <si>
    <t xml:space="preserve">Realizar seguimiento trimestral a la calidad y oportunidad de las  respuestas de PQRSD, allegadas por los ciudadanos y grupos de interés. </t>
  </si>
  <si>
    <t>Actualizar el normograma de la Entidad en la sección de transparencia del sitio web oficial.</t>
  </si>
  <si>
    <t>Adriana Molina</t>
  </si>
  <si>
    <t>Actualizar las bases de Datos abiertos en la página www.datos.gov.co</t>
  </si>
  <si>
    <t>Fortalecer la gestión de conflicto de intereses de la entidad</t>
  </si>
  <si>
    <t>Jefe Grupo de Gestión del Talento Humano.</t>
  </si>
  <si>
    <t>Implementar canales de denuncia y seguimiento frente a situaciones disciplinarias y de conflictos de intereses.</t>
  </si>
  <si>
    <t>Nataly Hernández</t>
  </si>
  <si>
    <t>Implementar estrategias para la identificación y declaración de conflictos de interés que contemplen el monitoreo de casos de conflictos de intereses.</t>
  </si>
  <si>
    <t>Diseñar e implementar una matriz para registrar las declaraciones de conflictos de intereses que realicen los funcionarios de la entidad.</t>
  </si>
  <si>
    <t>Componente 6:</t>
  </si>
  <si>
    <t>INICIATIVAS ADICIONALES</t>
  </si>
  <si>
    <t>Identificar y relacionar las condiciones institucionales idóneas para la promoción de la participación ciudadana</t>
  </si>
  <si>
    <t>Promover los ejercicios de Rendición de Cuentas a la Ciudadanía y de Participación Ciudadana mediante la Urna de Cristal</t>
  </si>
  <si>
    <t>Actualizar y socializar la Política de Participación Ciudadana.</t>
  </si>
  <si>
    <t xml:space="preserve">Diseñar un cronograma que defina los espacios de participación ciudadana que se implementarán en la entidad y publicarlo en la página web oficial </t>
  </si>
  <si>
    <t>Promover la participación ciudadana en la gestión de la entidad.</t>
  </si>
  <si>
    <t>Elaborar y socializar una directiva de participación ciudadana, que contenga un cronograma que identifique su desarrollo.</t>
  </si>
  <si>
    <r>
      <rPr>
        <b/>
        <sz val="10"/>
        <rFont val="Arial"/>
        <family val="2"/>
      </rPr>
      <t xml:space="preserve">Participación en la identificación de necesidades: </t>
    </r>
    <r>
      <rPr>
        <sz val="10"/>
        <rFont val="Arial"/>
        <family val="2"/>
      </rPr>
      <t>Realizar un ejercicio con los voluntarios basado en la Identificación y priorización de necesidades en materia de fortalecimiento vocacional.</t>
    </r>
  </si>
  <si>
    <r>
      <rPr>
        <b/>
        <sz val="10"/>
        <rFont val="Arial"/>
        <family val="2"/>
      </rPr>
      <t>Formulación participativa</t>
    </r>
    <r>
      <rPr>
        <sz val="10"/>
        <rFont val="Arial"/>
        <family val="2"/>
      </rPr>
      <t>: Disponer 12 espacios de participación ciudadana: 2 foros de planeación participativa, 5 encuestas sobre temas misionales, 5 encuestas sobre temas administrativos dirigidos a los usuarios.</t>
    </r>
  </si>
  <si>
    <r>
      <rPr>
        <b/>
        <sz val="10"/>
        <rFont val="Arial"/>
        <family val="2"/>
      </rPr>
      <t>Ejecución o implementación participativa</t>
    </r>
    <r>
      <rPr>
        <sz val="10"/>
        <rFont val="Arial"/>
        <family val="2"/>
      </rPr>
      <t>: Desarrollar un ejercicio de participación ciudadana, en conmemoración del Día Mundial del Medio Ambiente (Reciclatón), en todas las Direcciones Seccionales a nivel nacional.</t>
    </r>
  </si>
  <si>
    <r>
      <rPr>
        <b/>
        <sz val="10"/>
        <rFont val="Arial"/>
        <family val="2"/>
      </rPr>
      <t>Evaluación y control ciudadanos:</t>
    </r>
    <r>
      <rPr>
        <sz val="10"/>
        <rFont val="Arial"/>
        <family val="2"/>
      </rPr>
      <t xml:space="preserve"> Desarrollar un programa de monitoreo de escenarios de riesgos con voluntarios que participen como observadores comunitarios.</t>
    </r>
  </si>
  <si>
    <t>Ricardo Coronado</t>
  </si>
  <si>
    <t>Elaborar el informe de Participación Ciudadana donde se consoliden los ejercicios  realizados, que incluya los siguientes aspectos:
1. Número de actividades en las que se involucró al ciudadano 
2. Grupos de valor involucrados
3. Fases del ciclo que fueron sometidas a participación. 
4. Resultados de la incidencia de la participación ; y publicarlo en la página web.</t>
  </si>
  <si>
    <t>AVANCE DEL PAAC</t>
  </si>
  <si>
    <t/>
  </si>
  <si>
    <t>Nombre de la entidad:</t>
  </si>
  <si>
    <t>Orden:</t>
  </si>
  <si>
    <t>Nacional</t>
  </si>
  <si>
    <t>Sector administrativo:</t>
  </si>
  <si>
    <t>Defensa</t>
  </si>
  <si>
    <t>Año vigencia:</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</si>
  <si>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</si>
  <si>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</si>
  <si>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</si>
  <si>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</si>
  <si>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</si>
  <si>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</si>
  <si>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</si>
  <si>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</si>
  <si>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</si>
  <si>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</si>
  <si>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</si>
  <si>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</si>
  <si>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</si>
  <si>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</si>
  <si>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</si>
  <si>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</si>
  <si>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</si>
  <si>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presente vigencia</t>
  </si>
  <si>
    <t>Fecha final racionalización</t>
  </si>
  <si>
    <t>Responsable</t>
  </si>
  <si>
    <t>Único</t>
  </si>
  <si>
    <t>Incorporación como voluntario a la Defensa Civil Colombiana</t>
  </si>
  <si>
    <t>Inscrito</t>
  </si>
  <si>
    <t>1. El artículo  19 del Decreto Ley 2106 de 2019 establece: "Desmaterialización de certificados, constancias, paz y salvos o carnés. Las autoridades que en ejercicio de sus funciones emitan certificados, constancias, paz y salvos o carnés, respecto de cualquier situación de hecho o de derecho de un particular, deberán organizar dicha información como un registro público y habilitar su consulta gratuita en medios digitales".
2. La encuesta aplicada a los voluntarios sobre opciones de mejora en el proceso del voluntariado estableció que la opción "Generar herramientas tecnológicas que permitan el envío del carnet de identificación de voluntarios (DIGITAL), a través de sus correos electrónicos personales." tuvo una la más alta votación con un 40%</t>
  </si>
  <si>
    <t>Implementar la entrega del carné virtual para los voluntarios  honorarios  vinculados a la entidad.</t>
  </si>
  <si>
    <r>
      <t xml:space="preserve">* Para el voluntario, se reduce el tiempo de espera para la entrega de su identificación, así como reduce el costo de su desplazamiento para la entrega del carné.
</t>
    </r>
    <r>
      <rPr>
        <sz val="10"/>
        <color indexed="8"/>
        <rFont val="SansSerif"/>
      </rPr>
      <t xml:space="preserve">
• Para la entidad se reduce el costo de la producción de carnés, así como el trámite necesario el envío de los mismos a cada organización de Defensa Civil y el tiempo para la entrega del mismo. 
</t>
    </r>
  </si>
  <si>
    <t>Administrativa</t>
  </si>
  <si>
    <t>Reducción del tiempo de duración del trámite.
Reducción de costos.</t>
  </si>
  <si>
    <t>Subdirección Operativa</t>
  </si>
  <si>
    <t>El Decreto 1809 de 2020 cuyo objeto es reglamentar la afiliación al Sistema General de Riesgos Laborales de los voluntarios acreditados y activos del Subsistema Nacional de Voluntarios en Primera Respuesta, establece en el artículo 3.2.8.5que una vez realizada la afiliación de los voluntarios al Sistema General de Riesgos por la Entidad deberá de forma simultánea reportar en el Formulario Único de Afiliación y Reporte de Novedades al Sistema General de Riesgos Laborales la novedad de "Inactivo", y en el mismo formulario reportarán la novedad de "Activo" cuanto hayan sido convocados para atender situaciones de emergencias, calamidades, desastres y eventos antrópicos.</t>
  </si>
  <si>
    <t>Implementar el módulo de registro de las actividades misionales de los voluntarios en el Sistema de Información Misional (SIM)</t>
  </si>
  <si>
    <t>* El voluntario podrá estar asegurado ante el Sistema General de Riesgos Laborales cuando haya sido convocado para atender situaciones de emergencias, calamidades, desastres y eventos antrópicos.
* Para la Entidad se reduce el riesgo de demandas por accidentes de los voluntarios que intervienen en  situaciones de emergencias, calamidades, desastres y eventos antrópicos.
* Se podrá asegurar el registro de las actividades operativas de los voluntarios para la información estadística.</t>
  </si>
  <si>
    <t>Tecnológica</t>
  </si>
  <si>
    <t>Formularios diligenciados en línea
Interoperabilidad externa</t>
  </si>
  <si>
    <t>Inscripción a cursos para voluntarios</t>
  </si>
  <si>
    <t>A raíz de las limitaciones generadas por las medidas tomadas por el gobierno nacional para prevenir o mitigar la propagación del COVID-19, se hace necesario implementar el curso básico virtual dirigido a los voluntarios inscritos o aspirantes</t>
  </si>
  <si>
    <t>Implementar el curso básico en la modalidad virtual</t>
  </si>
  <si>
    <t>* Para el aspirante a voluntario se reducen costos de desplazamiento y tiempo de ejecución del curso, además podrá programar el horario a su conveniencia
* Para la entidad se reducen costos de mantenimiento y operación de las instalaciones físicas y tiempo de ejecución del trámite.</t>
  </si>
  <si>
    <t>Trámite parcialmente en línea</t>
  </si>
  <si>
    <t>Subdirección de Capacitación y Entrenamiento</t>
  </si>
  <si>
    <t>Realizar tres publicaciones en las redes sociales, sobre la información de la gestión de la entidad, por grupos de valor.</t>
  </si>
  <si>
    <t>Realizar tres publicaciones en la cartelera de cara al ciudadano, sobre la información de la gestión de la entidad, por grupos de valor.</t>
  </si>
  <si>
    <t>Capacitar a los servidores públicos responsables de atención al ciudadano, en atención a población en condición de discapacidad.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</si>
</sst>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_ * #,##0_ ;_ * \-#,##0_ ;_ * &quot;-&quot;??_ ;_ @_ "/>
    <numFmt numFmtId="166" formatCode="&quot;$&quot;\ #,##0"/>
    <numFmt numFmtId="167" formatCode="0.0%"/>
    <numFmt numFmtId="168" formatCode="_ &quot;$&quot;\ * #,##0.00_ ;_ &quot;$&quot;\ * \-#,##0.00_ ;_ &quot;$&quot;\ * &quot;-&quot;??_ ;_ @_ "/>
    <numFmt numFmtId="169" formatCode="dd/mm/yyyy;@"/>
  </numFmts>
  <fonts count="19">
    <font>
      <sz val="11"/>
      <color theme="1"/>
      <name val="Calibri"/>
      <family val="2"/>
      <scheme val="minor"/>
    </font>
    <font>
      <sz val="10"/>
      <name val="Arial"/>
      <family val="2"/>
    </font>
    <font>
      <b/>
      <sz val="10"/>
      <color indexed="8"/>
      <name val="Arial"/>
      <family val="2"/>
    </font>
    <font>
      <b/>
      <sz val="12"/>
      <color indexed="8"/>
      <name val="Arial"/>
      <family val="2"/>
    </font>
    <font>
      <b/>
      <sz val="11"/>
      <color indexed="8"/>
      <name val="Arial"/>
      <family val="2"/>
    </font>
    <font>
      <sz val="10"/>
      <color indexed="8"/>
      <name val="Arial Narrow"/>
      <family val="2"/>
    </font>
    <font>
      <b/>
      <sz val="10"/>
      <name val="Arial"/>
      <family val="2"/>
    </font>
    <font>
      <sz val="10"/>
      <color rgb="FFFF0000"/>
      <name val="Arial"/>
      <family val="2"/>
    </font>
    <font>
      <sz val="12"/>
      <name val="Arial"/>
      <family val="2"/>
    </font>
    <font>
      <sz val="12"/>
      <color rgb="FFFF0000"/>
      <name val="Arial"/>
      <family val="2"/>
    </font>
    <font>
      <b/>
      <sz val="11"/>
      <name val="Arial"/>
      <family val="2"/>
    </font>
    <font>
      <b/>
      <sz val="8"/>
      <color indexed="81"/>
      <name val="Tahoma"/>
      <family val="2"/>
    </font>
    <font>
      <sz val="8"/>
      <color indexed="81"/>
      <name val="Tahoma"/>
      <family val="2"/>
    </font>
    <font>
      <b/>
      <sz val="12"/>
      <color indexed="59"/>
      <name val="SansSerif"/>
    </font>
    <font>
      <sz val="10"/>
      <color indexed="8"/>
      <name val="SansSerif"/>
    </font>
    <font>
      <b/>
      <sz val="12"/>
      <color indexed="8"/>
      <name val="SansSerif"/>
    </font>
    <font>
      <b/>
      <sz val="10"/>
      <color indexed="8"/>
      <name val="SansSerif"/>
    </font>
    <font>
      <sz val="10"/>
      <name val="SansSerif"/>
    </font>
    <font>
      <sz val="11"/>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FF00"/>
        <bgColor indexed="64"/>
      </patternFill>
    </fill>
    <fill>
      <patternFill patternType="solid">
        <fgColor indexed="49"/>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8"/>
      </left>
      <right style="medium">
        <color indexed="8"/>
      </right>
      <top style="medium">
        <color indexed="8"/>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7">
    <xf numFmtId="0" fontId="0"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0" fontId="1" fillId="0" borderId="0"/>
    <xf numFmtId="9" fontId="18" fillId="0" borderId="0" applyFont="0" applyFill="0" applyBorder="0" applyAlignment="0" applyProtection="0"/>
  </cellStyleXfs>
  <cellXfs count="250">
    <xf numFmtId="0" fontId="0" fillId="0" borderId="0" xfId="0"/>
    <xf numFmtId="0" fontId="1" fillId="0" borderId="0" xfId="1" applyAlignment="1">
      <alignment vertical="center" wrapText="1"/>
    </xf>
    <xf numFmtId="0" fontId="4" fillId="2" borderId="1"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1" fillId="0" borderId="0" xfId="1" applyAlignment="1">
      <alignment horizontal="center" vertical="center"/>
    </xf>
    <xf numFmtId="0" fontId="6" fillId="4" borderId="11" xfId="1" applyFont="1" applyFill="1" applyBorder="1" applyAlignment="1">
      <alignment horizontal="center" vertical="center" wrapText="1"/>
    </xf>
    <xf numFmtId="0" fontId="6" fillId="5" borderId="11" xfId="1" applyFont="1" applyFill="1" applyBorder="1" applyAlignment="1">
      <alignment horizontal="center" vertical="center" wrapText="1"/>
    </xf>
    <xf numFmtId="0" fontId="6" fillId="5" borderId="11" xfId="1" quotePrefix="1" applyFont="1" applyFill="1" applyBorder="1" applyAlignment="1">
      <alignment horizontal="center" vertical="center" wrapText="1"/>
    </xf>
    <xf numFmtId="0" fontId="6" fillId="5" borderId="1" xfId="1" applyFont="1" applyFill="1" applyBorder="1" applyAlignment="1">
      <alignment horizontal="center" vertical="center" wrapText="1"/>
    </xf>
    <xf numFmtId="9" fontId="6" fillId="5" borderId="1" xfId="2" applyFont="1" applyFill="1" applyBorder="1" applyAlignment="1">
      <alignment horizontal="center" vertical="center" wrapText="1"/>
    </xf>
    <xf numFmtId="9" fontId="6" fillId="6" borderId="1" xfId="2" applyFont="1" applyFill="1" applyBorder="1" applyAlignment="1">
      <alignment horizontal="center" vertical="center" wrapText="1"/>
    </xf>
    <xf numFmtId="165" fontId="6" fillId="7" borderId="11" xfId="3" applyNumberFormat="1" applyFont="1" applyFill="1" applyBorder="1" applyAlignment="1">
      <alignment horizontal="center" vertical="center" wrapText="1"/>
    </xf>
    <xf numFmtId="0" fontId="6" fillId="4" borderId="14" xfId="1" quotePrefix="1" applyFont="1" applyFill="1" applyBorder="1" applyAlignment="1">
      <alignment horizontal="center" vertical="center" wrapText="1"/>
    </xf>
    <xf numFmtId="0" fontId="6" fillId="4" borderId="14" xfId="1" applyFont="1" applyFill="1" applyBorder="1" applyAlignment="1">
      <alignment horizontal="center" vertical="center" wrapText="1"/>
    </xf>
    <xf numFmtId="0" fontId="6" fillId="5" borderId="15" xfId="1" quotePrefix="1" applyFont="1" applyFill="1" applyBorder="1" applyAlignment="1">
      <alignment horizontal="center" vertical="center" wrapText="1"/>
    </xf>
    <xf numFmtId="0" fontId="6" fillId="5" borderId="15" xfId="1" applyFont="1" applyFill="1" applyBorder="1" applyAlignment="1">
      <alignment horizontal="center" vertical="center" wrapText="1"/>
    </xf>
    <xf numFmtId="165" fontId="6" fillId="7" borderId="14" xfId="3" applyNumberFormat="1" applyFont="1" applyFill="1" applyBorder="1" applyAlignment="1">
      <alignment horizontal="center" vertical="center" wrapText="1"/>
    </xf>
    <xf numFmtId="0" fontId="1" fillId="8" borderId="1" xfId="1" applyFill="1" applyBorder="1" applyAlignment="1" applyProtection="1">
      <alignment horizontal="justify" vertical="center" wrapText="1"/>
      <protection locked="0"/>
    </xf>
    <xf numFmtId="0" fontId="1" fillId="8" borderId="1" xfId="1" applyFill="1" applyBorder="1" applyAlignment="1" applyProtection="1">
      <alignment horizontal="center" vertical="center" wrapText="1"/>
      <protection locked="0"/>
    </xf>
    <xf numFmtId="9" fontId="1" fillId="8" borderId="1" xfId="2" applyFont="1" applyFill="1" applyBorder="1" applyAlignment="1" applyProtection="1">
      <alignment horizontal="center" vertical="center" wrapText="1"/>
      <protection locked="0"/>
    </xf>
    <xf numFmtId="0" fontId="1" fillId="8" borderId="1" xfId="1" applyFill="1" applyBorder="1" applyAlignment="1">
      <alignment horizontal="center" vertical="center"/>
    </xf>
    <xf numFmtId="9" fontId="1" fillId="8" borderId="1" xfId="2" applyFont="1" applyFill="1" applyBorder="1" applyAlignment="1">
      <alignment horizontal="center" vertical="center"/>
    </xf>
    <xf numFmtId="9" fontId="1" fillId="8" borderId="1" xfId="2" applyFont="1" applyFill="1" applyBorder="1" applyAlignment="1">
      <alignment vertical="center"/>
    </xf>
    <xf numFmtId="0" fontId="1" fillId="8" borderId="0" xfId="1" applyFill="1" applyAlignment="1">
      <alignment vertical="center"/>
    </xf>
    <xf numFmtId="0" fontId="7" fillId="8" borderId="1" xfId="1" applyFont="1" applyFill="1" applyBorder="1" applyAlignment="1" applyProtection="1">
      <alignment horizontal="center" vertical="center" wrapText="1"/>
      <protection locked="0"/>
    </xf>
    <xf numFmtId="0" fontId="7" fillId="8" borderId="1" xfId="1" applyFont="1" applyFill="1" applyBorder="1" applyAlignment="1">
      <alignment horizontal="center" vertical="center"/>
    </xf>
    <xf numFmtId="0" fontId="1" fillId="0" borderId="1" xfId="1" applyBorder="1" applyAlignment="1" applyProtection="1">
      <alignment horizontal="justify" vertical="center" wrapText="1"/>
      <protection locked="0"/>
    </xf>
    <xf numFmtId="0" fontId="1" fillId="0" borderId="1" xfId="1" applyBorder="1" applyAlignment="1" applyProtection="1">
      <alignment horizontal="center" vertical="center" wrapText="1"/>
      <protection locked="0"/>
    </xf>
    <xf numFmtId="9" fontId="1" fillId="0" borderId="1" xfId="2" applyFont="1" applyFill="1" applyBorder="1" applyAlignment="1" applyProtection="1">
      <alignment horizontal="center" vertical="center" wrapText="1"/>
      <protection locked="0"/>
    </xf>
    <xf numFmtId="0" fontId="8" fillId="0" borderId="1" xfId="1" applyFont="1" applyBorder="1" applyAlignment="1" applyProtection="1">
      <alignment horizontal="center" vertical="center" wrapText="1"/>
      <protection locked="0"/>
    </xf>
    <xf numFmtId="0" fontId="1" fillId="0" borderId="1" xfId="1" applyBorder="1" applyAlignment="1">
      <alignment horizontal="center" vertical="center"/>
    </xf>
    <xf numFmtId="9" fontId="1" fillId="0" borderId="1" xfId="2" applyFont="1" applyBorder="1" applyAlignment="1">
      <alignment horizontal="center" vertical="center"/>
    </xf>
    <xf numFmtId="0" fontId="1" fillId="0" borderId="0" xfId="1" applyAlignment="1">
      <alignment vertical="center"/>
    </xf>
    <xf numFmtId="0" fontId="9" fillId="0" borderId="1" xfId="1" applyFont="1" applyBorder="1" applyAlignment="1" applyProtection="1">
      <alignment horizontal="center" vertical="center" wrapText="1"/>
      <protection locked="0"/>
    </xf>
    <xf numFmtId="14" fontId="1" fillId="0" borderId="1" xfId="1" applyNumberFormat="1" applyBorder="1" applyAlignment="1" applyProtection="1">
      <alignment horizontal="center" vertical="center" wrapText="1"/>
      <protection locked="0"/>
    </xf>
    <xf numFmtId="9" fontId="1" fillId="0" borderId="1" xfId="2" applyFont="1" applyBorder="1" applyAlignment="1" applyProtection="1">
      <alignment horizontal="center" vertical="center" wrapText="1"/>
      <protection locked="0"/>
    </xf>
    <xf numFmtId="9" fontId="1" fillId="0" borderId="1" xfId="2" applyFont="1" applyFill="1" applyBorder="1" applyAlignment="1">
      <alignment horizontal="center" vertical="center"/>
    </xf>
    <xf numFmtId="9" fontId="1" fillId="0" borderId="1" xfId="1" applyNumberFormat="1" applyBorder="1" applyAlignment="1">
      <alignment horizontal="center" vertical="center"/>
    </xf>
    <xf numFmtId="166" fontId="1" fillId="0" borderId="1" xfId="3" applyNumberFormat="1" applyFont="1" applyBorder="1" applyAlignment="1" applyProtection="1">
      <alignment horizontal="center" vertical="center" wrapText="1"/>
      <protection locked="0"/>
    </xf>
    <xf numFmtId="165" fontId="1" fillId="0" borderId="1" xfId="3" applyNumberFormat="1" applyFont="1" applyBorder="1" applyAlignment="1" applyProtection="1">
      <alignment horizontal="center" vertical="center" wrapText="1"/>
      <protection locked="0"/>
    </xf>
    <xf numFmtId="0" fontId="1" fillId="0" borderId="0" xfId="1" applyAlignment="1" applyProtection="1">
      <alignment horizontal="center" vertical="center" wrapText="1"/>
      <protection locked="0"/>
    </xf>
    <xf numFmtId="10" fontId="1" fillId="0" borderId="0" xfId="2" applyNumberFormat="1" applyFont="1" applyBorder="1" applyAlignment="1" applyProtection="1">
      <alignment horizontal="justify" vertical="center" wrapText="1"/>
      <protection locked="0"/>
    </xf>
    <xf numFmtId="9" fontId="1" fillId="0" borderId="0" xfId="2" applyFont="1" applyBorder="1" applyAlignment="1" applyProtection="1">
      <alignment horizontal="center" vertical="center" wrapText="1"/>
      <protection locked="0"/>
    </xf>
    <xf numFmtId="165" fontId="1" fillId="0" borderId="0" xfId="3" applyNumberFormat="1" applyFont="1" applyBorder="1" applyAlignment="1" applyProtection="1">
      <alignment horizontal="center" vertical="center" wrapText="1"/>
      <protection locked="0"/>
    </xf>
    <xf numFmtId="9" fontId="10" fillId="6" borderId="0" xfId="1" applyNumberFormat="1" applyFont="1" applyFill="1" applyAlignment="1">
      <alignment horizontal="center" vertical="center"/>
    </xf>
    <xf numFmtId="9" fontId="10" fillId="6" borderId="0" xfId="2" applyFont="1" applyFill="1" applyBorder="1" applyAlignment="1">
      <alignment horizontal="center" vertical="center"/>
    </xf>
    <xf numFmtId="0" fontId="1" fillId="0" borderId="0" xfId="1" applyAlignment="1" applyProtection="1">
      <alignment horizontal="justify" vertical="center" wrapText="1"/>
      <protection locked="0"/>
    </xf>
    <xf numFmtId="0" fontId="1" fillId="0" borderId="0" xfId="1" applyAlignment="1">
      <alignment horizontal="center" vertical="center" wrapText="1"/>
    </xf>
    <xf numFmtId="14" fontId="1" fillId="0" borderId="0" xfId="1" applyNumberFormat="1" applyAlignment="1">
      <alignment horizontal="center" vertical="center" wrapText="1"/>
    </xf>
    <xf numFmtId="0" fontId="1" fillId="0" borderId="0" xfId="1" applyAlignment="1">
      <alignment horizontal="justify" vertical="center" wrapText="1"/>
    </xf>
    <xf numFmtId="9" fontId="1" fillId="0" borderId="0" xfId="2" applyFont="1" applyBorder="1" applyAlignment="1">
      <alignment horizontal="center" vertical="center" wrapText="1"/>
    </xf>
    <xf numFmtId="165" fontId="1" fillId="0" borderId="0" xfId="3" applyNumberFormat="1" applyFont="1" applyBorder="1" applyAlignment="1">
      <alignment horizontal="center" vertical="center" wrapText="1"/>
    </xf>
    <xf numFmtId="167" fontId="10" fillId="6" borderId="0" xfId="1" applyNumberFormat="1" applyFont="1" applyFill="1" applyAlignment="1">
      <alignment vertical="center"/>
    </xf>
    <xf numFmtId="9" fontId="6" fillId="5" borderId="5" xfId="2" quotePrefix="1" applyFont="1" applyFill="1" applyBorder="1" applyAlignment="1">
      <alignment horizontal="center" vertical="center" wrapText="1"/>
    </xf>
    <xf numFmtId="9" fontId="6" fillId="5" borderId="15" xfId="2" applyFont="1" applyFill="1" applyBorder="1" applyAlignment="1">
      <alignment horizontal="center" vertical="center" wrapText="1"/>
    </xf>
    <xf numFmtId="0" fontId="1" fillId="0" borderId="1" xfId="1" applyBorder="1" applyAlignment="1">
      <alignment horizontal="justify" vertical="center" wrapText="1"/>
    </xf>
    <xf numFmtId="0" fontId="1" fillId="0" borderId="1" xfId="1" applyBorder="1" applyAlignment="1">
      <alignment horizontal="center" vertical="center" wrapText="1"/>
    </xf>
    <xf numFmtId="9" fontId="1" fillId="0" borderId="1" xfId="2" applyFont="1" applyBorder="1" applyAlignment="1">
      <alignment horizontal="center" vertical="center" wrapText="1"/>
    </xf>
    <xf numFmtId="0" fontId="1" fillId="0" borderId="1" xfId="1" applyBorder="1" applyAlignment="1">
      <alignment horizontal="justify" vertical="center"/>
    </xf>
    <xf numFmtId="0" fontId="1" fillId="0" borderId="1" xfId="1" applyBorder="1" applyAlignment="1">
      <alignment vertical="center" wrapText="1"/>
    </xf>
    <xf numFmtId="0" fontId="1" fillId="0" borderId="1" xfId="1" applyBorder="1" applyAlignment="1">
      <alignment vertical="center"/>
    </xf>
    <xf numFmtId="0" fontId="7" fillId="0" borderId="1" xfId="1" applyFont="1" applyBorder="1" applyAlignment="1">
      <alignment horizontal="center" vertical="center" wrapText="1"/>
    </xf>
    <xf numFmtId="0" fontId="7" fillId="0" borderId="1" xfId="1" applyFont="1" applyBorder="1" applyAlignment="1">
      <alignment horizontal="center" vertical="center"/>
    </xf>
    <xf numFmtId="0" fontId="1" fillId="8" borderId="1" xfId="1" applyFill="1" applyBorder="1" applyAlignment="1">
      <alignment horizontal="center" vertical="center" wrapText="1"/>
    </xf>
    <xf numFmtId="14" fontId="1" fillId="8" borderId="1" xfId="1" applyNumberFormat="1" applyFill="1" applyBorder="1" applyAlignment="1">
      <alignment horizontal="center" vertical="center" wrapText="1"/>
    </xf>
    <xf numFmtId="0" fontId="1" fillId="8" borderId="1" xfId="1" applyFill="1" applyBorder="1" applyAlignment="1">
      <alignment horizontal="justify" vertical="center" wrapText="1"/>
    </xf>
    <xf numFmtId="9" fontId="1" fillId="8" borderId="1" xfId="2" applyFont="1" applyFill="1" applyBorder="1" applyAlignment="1">
      <alignment horizontal="center" vertical="center" wrapText="1"/>
    </xf>
    <xf numFmtId="166" fontId="1" fillId="0" borderId="1" xfId="3" applyNumberFormat="1" applyFont="1" applyBorder="1" applyAlignment="1">
      <alignment horizontal="center" vertical="center" wrapText="1"/>
    </xf>
    <xf numFmtId="0" fontId="1" fillId="8" borderId="0" xfId="1" applyFill="1" applyAlignment="1">
      <alignment horizontal="center" vertical="center" wrapText="1"/>
    </xf>
    <xf numFmtId="0" fontId="1" fillId="8" borderId="0" xfId="1" applyFill="1" applyAlignment="1">
      <alignment horizontal="justify" vertical="center" wrapText="1"/>
    </xf>
    <xf numFmtId="9" fontId="1" fillId="8" borderId="0" xfId="2" applyFont="1" applyFill="1" applyAlignment="1">
      <alignment horizontal="center" vertical="center" wrapText="1"/>
    </xf>
    <xf numFmtId="165" fontId="1" fillId="0" borderId="0" xfId="3" applyNumberFormat="1" applyFont="1" applyAlignment="1">
      <alignment horizontal="center" vertical="center" wrapText="1"/>
    </xf>
    <xf numFmtId="167" fontId="10" fillId="6" borderId="0" xfId="2" applyNumberFormat="1" applyFont="1" applyFill="1" applyBorder="1" applyAlignment="1">
      <alignment horizontal="center" vertical="center"/>
    </xf>
    <xf numFmtId="0" fontId="1" fillId="0" borderId="10" xfId="1" applyBorder="1" applyAlignment="1">
      <alignment horizontal="center" vertical="center" wrapText="1"/>
    </xf>
    <xf numFmtId="14" fontId="1" fillId="0" borderId="10" xfId="1" applyNumberFormat="1" applyBorder="1" applyAlignment="1">
      <alignment horizontal="center" vertical="center" wrapText="1"/>
    </xf>
    <xf numFmtId="0" fontId="1" fillId="0" borderId="10" xfId="1" applyBorder="1" applyAlignment="1">
      <alignment horizontal="justify" vertical="center" wrapText="1"/>
    </xf>
    <xf numFmtId="9" fontId="1" fillId="0" borderId="0" xfId="2" applyFont="1" applyAlignment="1">
      <alignment horizontal="center" vertical="center" wrapText="1"/>
    </xf>
    <xf numFmtId="9" fontId="1" fillId="0" borderId="1" xfId="2" applyFont="1" applyFill="1" applyBorder="1" applyAlignment="1">
      <alignment horizontal="center" vertical="center" wrapText="1"/>
    </xf>
    <xf numFmtId="0" fontId="1" fillId="0" borderId="0" xfId="1" applyAlignment="1">
      <alignment horizontal="justify" vertical="center"/>
    </xf>
    <xf numFmtId="14" fontId="1" fillId="0" borderId="0" xfId="1" applyNumberFormat="1" applyAlignment="1">
      <alignment vertical="center" wrapText="1"/>
    </xf>
    <xf numFmtId="169" fontId="1" fillId="0" borderId="0" xfId="1" applyNumberFormat="1" applyAlignment="1" applyProtection="1">
      <alignment horizontal="center" vertical="center" wrapText="1"/>
      <protection locked="0"/>
    </xf>
    <xf numFmtId="0" fontId="1" fillId="0" borderId="0" xfId="5" applyAlignment="1">
      <alignment horizontal="justify" vertical="center" wrapText="1"/>
    </xf>
    <xf numFmtId="9" fontId="1" fillId="0" borderId="0" xfId="2" applyFont="1" applyFill="1" applyBorder="1" applyAlignment="1" applyProtection="1">
      <alignment horizontal="center" vertical="center" wrapText="1"/>
      <protection locked="0"/>
    </xf>
    <xf numFmtId="165" fontId="1" fillId="0" borderId="0" xfId="3" applyNumberFormat="1" applyFont="1" applyFill="1" applyBorder="1" applyAlignment="1">
      <alignment horizontal="center" vertical="center" wrapText="1"/>
    </xf>
    <xf numFmtId="0" fontId="7" fillId="8" borderId="1" xfId="1" applyFont="1" applyFill="1" applyBorder="1" applyAlignment="1">
      <alignment horizontal="center" vertical="center" wrapText="1"/>
    </xf>
    <xf numFmtId="9" fontId="1" fillId="0" borderId="0" xfId="2" applyFont="1" applyAlignment="1">
      <alignment horizontal="center" vertical="center"/>
    </xf>
    <xf numFmtId="0" fontId="6" fillId="8" borderId="10" xfId="1" applyFont="1" applyFill="1" applyBorder="1" applyAlignment="1">
      <alignment horizontal="left" vertical="center" wrapText="1"/>
    </xf>
    <xf numFmtId="0" fontId="6" fillId="3" borderId="13" xfId="1" applyFont="1" applyFill="1" applyBorder="1" applyAlignment="1">
      <alignment horizontal="left" vertical="center" wrapText="1"/>
    </xf>
    <xf numFmtId="0" fontId="6" fillId="4" borderId="1" xfId="1" applyFont="1" applyFill="1" applyBorder="1" applyAlignment="1">
      <alignment horizontal="center" vertical="center" wrapText="1"/>
    </xf>
    <xf numFmtId="0" fontId="6" fillId="5" borderId="1" xfId="1" quotePrefix="1" applyFont="1" applyFill="1" applyBorder="1" applyAlignment="1">
      <alignment horizontal="center" vertical="center" wrapText="1"/>
    </xf>
    <xf numFmtId="9" fontId="6" fillId="5" borderId="1" xfId="2" quotePrefix="1" applyFont="1" applyFill="1" applyBorder="1" applyAlignment="1">
      <alignment horizontal="center" vertical="center" wrapText="1"/>
    </xf>
    <xf numFmtId="165" fontId="6" fillId="7" borderId="1" xfId="3" applyNumberFormat="1" applyFont="1" applyFill="1" applyBorder="1" applyAlignment="1">
      <alignment horizontal="center" vertical="center" wrapText="1"/>
    </xf>
    <xf numFmtId="0" fontId="6" fillId="4" borderId="1" xfId="1" quotePrefix="1" applyFont="1" applyFill="1" applyBorder="1" applyAlignment="1">
      <alignment horizontal="center" vertical="center" wrapText="1"/>
    </xf>
    <xf numFmtId="0" fontId="1" fillId="8" borderId="1" xfId="1" quotePrefix="1" applyFill="1" applyBorder="1" applyAlignment="1">
      <alignment horizontal="justify" vertical="center" wrapText="1"/>
    </xf>
    <xf numFmtId="0" fontId="6" fillId="8" borderId="1" xfId="1" applyFont="1" applyFill="1" applyBorder="1" applyAlignment="1">
      <alignment horizontal="center" vertical="center" wrapText="1"/>
    </xf>
    <xf numFmtId="14" fontId="1" fillId="0" borderId="1" xfId="1" applyNumberFormat="1" applyBorder="1" applyAlignment="1">
      <alignment horizontal="center" vertical="center" wrapText="1"/>
    </xf>
    <xf numFmtId="165" fontId="1" fillId="0" borderId="0" xfId="3" applyNumberFormat="1" applyFont="1" applyAlignment="1">
      <alignment horizontal="center" vertical="center"/>
    </xf>
    <xf numFmtId="9" fontId="10" fillId="6" borderId="0" xfId="1" applyNumberFormat="1" applyFont="1" applyFill="1" applyAlignment="1">
      <alignment vertical="center"/>
    </xf>
    <xf numFmtId="0" fontId="14" fillId="2" borderId="0" xfId="1" applyFont="1" applyFill="1" applyAlignment="1">
      <alignment horizontal="left" vertical="top" wrapText="1"/>
    </xf>
    <xf numFmtId="0" fontId="1" fillId="0" borderId="0" xfId="1"/>
    <xf numFmtId="0" fontId="16" fillId="2" borderId="23" xfId="1" applyFont="1" applyFill="1" applyBorder="1" applyAlignment="1">
      <alignment horizontal="center" vertical="center" wrapText="1"/>
    </xf>
    <xf numFmtId="0" fontId="16" fillId="2" borderId="14" xfId="1" applyFont="1" applyFill="1" applyBorder="1" applyAlignment="1">
      <alignment horizontal="center" vertical="center" wrapText="1"/>
    </xf>
    <xf numFmtId="0" fontId="16" fillId="2" borderId="25" xfId="1" applyFont="1" applyFill="1" applyBorder="1" applyAlignment="1">
      <alignment horizontal="center" vertical="center" wrapText="1"/>
    </xf>
    <xf numFmtId="0" fontId="16" fillId="2" borderId="27" xfId="1" applyFont="1" applyFill="1" applyBorder="1" applyAlignment="1">
      <alignment horizontal="center" vertical="center" wrapText="1"/>
    </xf>
    <xf numFmtId="0" fontId="16" fillId="2" borderId="28" xfId="1" applyFont="1" applyFill="1" applyBorder="1" applyAlignment="1">
      <alignment horizontal="center" vertical="center" wrapText="1"/>
    </xf>
    <xf numFmtId="0" fontId="14" fillId="2" borderId="17" xfId="1" applyFont="1" applyFill="1" applyBorder="1" applyAlignment="1">
      <alignment horizontal="left" vertical="center" wrapText="1"/>
    </xf>
    <xf numFmtId="0" fontId="14" fillId="2" borderId="18" xfId="1" applyFont="1" applyFill="1" applyBorder="1" applyAlignment="1">
      <alignment horizontal="left" vertical="center" wrapText="1"/>
    </xf>
    <xf numFmtId="0" fontId="17" fillId="2" borderId="18" xfId="1" applyFont="1" applyFill="1" applyBorder="1" applyAlignment="1">
      <alignment horizontal="left" vertical="center" wrapText="1"/>
    </xf>
    <xf numFmtId="14" fontId="14" fillId="2" borderId="18" xfId="1" applyNumberFormat="1" applyFont="1" applyFill="1" applyBorder="1" applyAlignment="1">
      <alignment horizontal="center" vertical="center" wrapText="1"/>
    </xf>
    <xf numFmtId="0" fontId="14" fillId="2" borderId="29" xfId="1" applyFont="1" applyFill="1" applyBorder="1" applyAlignment="1">
      <alignment horizontal="left" vertical="center" wrapText="1"/>
    </xf>
    <xf numFmtId="0" fontId="14" fillId="2" borderId="1" xfId="1" applyFont="1" applyFill="1" applyBorder="1" applyAlignment="1">
      <alignment horizontal="left" vertical="center" wrapText="1"/>
    </xf>
    <xf numFmtId="14" fontId="14" fillId="2" borderId="1" xfId="1" applyNumberFormat="1" applyFont="1" applyFill="1" applyBorder="1" applyAlignment="1">
      <alignment horizontal="center" vertical="center" wrapText="1"/>
    </xf>
    <xf numFmtId="0" fontId="14" fillId="2" borderId="30" xfId="1" applyFont="1" applyFill="1" applyBorder="1" applyAlignment="1">
      <alignment horizontal="left" vertical="center" wrapText="1"/>
    </xf>
    <xf numFmtId="0" fontId="14" fillId="2" borderId="33" xfId="1" applyFont="1" applyFill="1" applyBorder="1" applyAlignment="1">
      <alignment horizontal="left" vertical="center" wrapText="1"/>
    </xf>
    <xf numFmtId="0" fontId="14" fillId="0" borderId="33" xfId="1" applyFont="1" applyBorder="1" applyAlignment="1">
      <alignment horizontal="left" vertical="center" wrapText="1"/>
    </xf>
    <xf numFmtId="0" fontId="17" fillId="2" borderId="33" xfId="1" applyFont="1" applyFill="1" applyBorder="1" applyAlignment="1">
      <alignment horizontal="left" vertical="center" wrapText="1"/>
    </xf>
    <xf numFmtId="14" fontId="14" fillId="0" borderId="33" xfId="1" applyNumberFormat="1" applyFont="1" applyBorder="1" applyAlignment="1">
      <alignment horizontal="center" vertical="center" wrapText="1"/>
    </xf>
    <xf numFmtId="14" fontId="14" fillId="2" borderId="33" xfId="1" applyNumberFormat="1" applyFont="1" applyFill="1" applyBorder="1" applyAlignment="1">
      <alignment horizontal="center" vertical="center" wrapText="1"/>
    </xf>
    <xf numFmtId="9" fontId="1" fillId="0" borderId="1" xfId="1" applyNumberFormat="1" applyBorder="1" applyAlignment="1">
      <alignment horizontal="center" vertical="center"/>
    </xf>
    <xf numFmtId="9" fontId="1" fillId="0" borderId="1" xfId="6" applyFont="1" applyFill="1" applyBorder="1" applyAlignment="1">
      <alignment horizontal="center" vertical="center"/>
    </xf>
    <xf numFmtId="9" fontId="1" fillId="0" borderId="0" xfId="1" applyNumberFormat="1"/>
    <xf numFmtId="0" fontId="14" fillId="2" borderId="34"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 fillId="0" borderId="1" xfId="1" applyFont="1" applyBorder="1" applyAlignment="1">
      <alignment horizontal="center" vertical="center" wrapText="1"/>
    </xf>
    <xf numFmtId="0" fontId="7" fillId="0" borderId="1" xfId="1" applyFont="1" applyBorder="1" applyAlignment="1">
      <alignment horizontal="justify" vertical="center" wrapText="1"/>
    </xf>
    <xf numFmtId="9" fontId="1" fillId="0" borderId="1" xfId="3" applyNumberFormat="1" applyFont="1" applyBorder="1" applyAlignment="1">
      <alignment horizontal="center" vertical="center" wrapText="1"/>
    </xf>
    <xf numFmtId="9" fontId="1" fillId="0" borderId="1" xfId="6" applyFont="1" applyBorder="1" applyAlignment="1">
      <alignment horizontal="center" vertical="center" wrapText="1"/>
    </xf>
    <xf numFmtId="165" fontId="10" fillId="6" borderId="0" xfId="3" applyNumberFormat="1" applyFont="1" applyFill="1" applyAlignment="1">
      <alignment horizontal="center" vertical="center"/>
    </xf>
    <xf numFmtId="166" fontId="1" fillId="0" borderId="14" xfId="3" applyNumberFormat="1" applyFont="1" applyBorder="1" applyAlignment="1">
      <alignment horizontal="center" vertical="center" wrapText="1"/>
    </xf>
    <xf numFmtId="166" fontId="1" fillId="0" borderId="15" xfId="3" applyNumberFormat="1" applyFont="1" applyBorder="1" applyAlignment="1">
      <alignment horizontal="center" vertical="center" wrapText="1"/>
    </xf>
    <xf numFmtId="166" fontId="1" fillId="0" borderId="11" xfId="3" applyNumberFormat="1" applyFont="1" applyBorder="1" applyAlignment="1">
      <alignment horizontal="center" vertical="center" wrapText="1"/>
    </xf>
    <xf numFmtId="165" fontId="1" fillId="0" borderId="14" xfId="3" applyNumberFormat="1" applyFont="1" applyBorder="1" applyAlignment="1">
      <alignment horizontal="center" vertical="center" wrapText="1"/>
    </xf>
    <xf numFmtId="165" fontId="1" fillId="0" borderId="15" xfId="3" applyNumberFormat="1" applyFont="1" applyBorder="1" applyAlignment="1">
      <alignment horizontal="center" vertical="center" wrapText="1"/>
    </xf>
    <xf numFmtId="165" fontId="1" fillId="0" borderId="11" xfId="3" applyNumberFormat="1" applyFont="1" applyBorder="1" applyAlignment="1">
      <alignment horizontal="center" vertical="center" wrapText="1"/>
    </xf>
    <xf numFmtId="0" fontId="1" fillId="0" borderId="1" xfId="1" applyBorder="1" applyAlignment="1">
      <alignment horizontal="center" vertical="center" wrapText="1"/>
    </xf>
    <xf numFmtId="0" fontId="1" fillId="0" borderId="14" xfId="1" applyBorder="1" applyAlignment="1">
      <alignment horizontal="center" vertical="center" wrapText="1"/>
    </xf>
    <xf numFmtId="0" fontId="1" fillId="0" borderId="15" xfId="1" applyBorder="1" applyAlignment="1">
      <alignment horizontal="center" vertical="center" wrapText="1"/>
    </xf>
    <xf numFmtId="0" fontId="1" fillId="0" borderId="11" xfId="1" applyBorder="1" applyAlignment="1">
      <alignment horizontal="center" vertical="center" wrapText="1"/>
    </xf>
    <xf numFmtId="9" fontId="1" fillId="0" borderId="14" xfId="2" applyFont="1" applyFill="1" applyBorder="1" applyAlignment="1">
      <alignment horizontal="center" vertical="center"/>
    </xf>
    <xf numFmtId="9" fontId="1" fillId="0" borderId="15" xfId="2" applyFont="1" applyFill="1" applyBorder="1" applyAlignment="1">
      <alignment horizontal="center" vertical="center"/>
    </xf>
    <xf numFmtId="9" fontId="1" fillId="0" borderId="11" xfId="2" applyFont="1" applyFill="1" applyBorder="1" applyAlignment="1">
      <alignment horizontal="center" vertical="center"/>
    </xf>
    <xf numFmtId="9" fontId="1" fillId="0" borderId="1" xfId="1" applyNumberFormat="1" applyBorder="1" applyAlignment="1">
      <alignment horizontal="center" vertical="center"/>
    </xf>
    <xf numFmtId="0" fontId="1" fillId="0" borderId="1" xfId="1" applyBorder="1" applyAlignment="1">
      <alignment horizontal="center" vertical="center"/>
    </xf>
    <xf numFmtId="9" fontId="1" fillId="0" borderId="1" xfId="2" applyFont="1" applyFill="1" applyBorder="1" applyAlignment="1">
      <alignment horizontal="center" vertical="center"/>
    </xf>
    <xf numFmtId="14" fontId="1" fillId="0" borderId="14" xfId="1" applyNumberFormat="1" applyBorder="1" applyAlignment="1">
      <alignment horizontal="center" vertical="center" wrapText="1"/>
    </xf>
    <xf numFmtId="14" fontId="1" fillId="0" borderId="15" xfId="1" applyNumberFormat="1" applyBorder="1" applyAlignment="1">
      <alignment horizontal="center" vertical="center" wrapText="1"/>
    </xf>
    <xf numFmtId="14" fontId="1" fillId="0" borderId="11" xfId="1" applyNumberFormat="1" applyBorder="1" applyAlignment="1">
      <alignment horizontal="center" vertical="center" wrapText="1"/>
    </xf>
    <xf numFmtId="9" fontId="1" fillId="0" borderId="14" xfId="2" applyFont="1" applyBorder="1" applyAlignment="1">
      <alignment horizontal="center" vertical="center"/>
    </xf>
    <xf numFmtId="9" fontId="1" fillId="0" borderId="15" xfId="2" applyFont="1" applyBorder="1" applyAlignment="1">
      <alignment horizontal="center" vertical="center"/>
    </xf>
    <xf numFmtId="9" fontId="1" fillId="0" borderId="11" xfId="2" applyFont="1" applyBorder="1" applyAlignment="1">
      <alignment horizontal="center" vertical="center"/>
    </xf>
    <xf numFmtId="9" fontId="1" fillId="0" borderId="14" xfId="1" applyNumberFormat="1" applyBorder="1" applyAlignment="1">
      <alignment horizontal="center" vertical="center"/>
    </xf>
    <xf numFmtId="0" fontId="1" fillId="0" borderId="15" xfId="1" applyBorder="1" applyAlignment="1">
      <alignment horizontal="center" vertical="center"/>
    </xf>
    <xf numFmtId="0" fontId="1" fillId="0" borderId="11" xfId="1" applyBorder="1" applyAlignment="1">
      <alignment horizontal="center" vertical="center"/>
    </xf>
    <xf numFmtId="166" fontId="1" fillId="0" borderId="14" xfId="4" applyNumberFormat="1" applyFont="1" applyFill="1" applyBorder="1" applyAlignment="1">
      <alignment horizontal="center" vertical="center" wrapText="1"/>
    </xf>
    <xf numFmtId="166" fontId="1" fillId="0" borderId="15" xfId="4" applyNumberFormat="1" applyFont="1" applyFill="1" applyBorder="1" applyAlignment="1">
      <alignment horizontal="center" vertical="center" wrapText="1"/>
    </xf>
    <xf numFmtId="166" fontId="1" fillId="0" borderId="11" xfId="4" applyNumberFormat="1" applyFont="1" applyFill="1" applyBorder="1" applyAlignment="1">
      <alignment horizontal="center" vertical="center" wrapText="1"/>
    </xf>
    <xf numFmtId="0" fontId="6" fillId="3" borderId="7" xfId="1" applyFont="1" applyFill="1" applyBorder="1" applyAlignment="1" applyProtection="1">
      <alignment horizontal="left" vertical="center" wrapText="1"/>
      <protection locked="0"/>
    </xf>
    <xf numFmtId="0" fontId="6" fillId="3" borderId="8" xfId="1" applyFont="1" applyFill="1" applyBorder="1" applyAlignment="1" applyProtection="1">
      <alignment horizontal="left" vertical="center" wrapText="1"/>
      <protection locked="0"/>
    </xf>
    <xf numFmtId="0" fontId="6" fillId="3" borderId="7" xfId="1" applyFont="1" applyFill="1" applyBorder="1" applyAlignment="1">
      <alignment horizontal="left" vertical="center" wrapText="1"/>
    </xf>
    <xf numFmtId="0" fontId="6" fillId="3" borderId="10" xfId="1" applyFont="1" applyFill="1" applyBorder="1" applyAlignment="1">
      <alignment horizontal="left" vertical="center" wrapText="1"/>
    </xf>
    <xf numFmtId="0" fontId="6" fillId="4"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14" fontId="1" fillId="0" borderId="1" xfId="1" applyNumberFormat="1" applyBorder="1" applyAlignment="1">
      <alignment horizontal="center" vertical="center" wrapText="1"/>
    </xf>
    <xf numFmtId="9" fontId="1" fillId="0" borderId="14" xfId="2" applyFont="1" applyFill="1" applyBorder="1" applyAlignment="1">
      <alignment horizontal="center" vertical="center" wrapText="1"/>
    </xf>
    <xf numFmtId="9" fontId="1" fillId="0" borderId="15" xfId="2" applyFont="1" applyFill="1" applyBorder="1" applyAlignment="1">
      <alignment horizontal="center" vertical="center" wrapText="1"/>
    </xf>
    <xf numFmtId="9" fontId="1" fillId="0" borderId="11" xfId="2" applyFont="1" applyFill="1" applyBorder="1" applyAlignment="1">
      <alignment horizontal="center" vertical="center" wrapText="1"/>
    </xf>
    <xf numFmtId="0" fontId="6" fillId="3" borderId="13" xfId="1" applyFont="1" applyFill="1" applyBorder="1" applyAlignment="1">
      <alignment horizontal="left" vertical="center" wrapText="1"/>
    </xf>
    <xf numFmtId="0" fontId="6" fillId="4" borderId="14"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6" fillId="5" borderId="7" xfId="1" applyFont="1" applyFill="1" applyBorder="1" applyAlignment="1">
      <alignment horizontal="center" vertical="center" wrapText="1"/>
    </xf>
    <xf numFmtId="0" fontId="6" fillId="5" borderId="13" xfId="1" applyFont="1" applyFill="1" applyBorder="1" applyAlignment="1">
      <alignment horizontal="center" vertical="center" wrapText="1"/>
    </xf>
    <xf numFmtId="165" fontId="6" fillId="7" borderId="14" xfId="3" applyNumberFormat="1" applyFont="1" applyFill="1" applyBorder="1" applyAlignment="1">
      <alignment horizontal="center" vertical="center" wrapText="1"/>
    </xf>
    <xf numFmtId="165" fontId="6" fillId="7" borderId="11" xfId="3" applyNumberFormat="1" applyFont="1" applyFill="1" applyBorder="1" applyAlignment="1">
      <alignment horizontal="center" vertical="center" wrapText="1"/>
    </xf>
    <xf numFmtId="9" fontId="1" fillId="0" borderId="15" xfId="1" applyNumberFormat="1" applyBorder="1" applyAlignment="1">
      <alignment horizontal="center" vertical="center"/>
    </xf>
    <xf numFmtId="0" fontId="6" fillId="3" borderId="1" xfId="1" applyFont="1" applyFill="1" applyBorder="1" applyAlignment="1" applyProtection="1">
      <alignment horizontal="left" vertical="center" wrapText="1"/>
      <protection locked="0"/>
    </xf>
    <xf numFmtId="0" fontId="6" fillId="3" borderId="8" xfId="1" applyFont="1" applyFill="1" applyBorder="1" applyAlignment="1">
      <alignment horizontal="left" vertical="center" wrapText="1"/>
    </xf>
    <xf numFmtId="166" fontId="1" fillId="8" borderId="14" xfId="1" applyNumberFormat="1" applyFill="1" applyBorder="1" applyAlignment="1" applyProtection="1">
      <alignment horizontal="center" vertical="center" wrapText="1"/>
      <protection locked="0"/>
    </xf>
    <xf numFmtId="166" fontId="1" fillId="8" borderId="15" xfId="1" applyNumberFormat="1" applyFill="1" applyBorder="1" applyAlignment="1" applyProtection="1">
      <alignment horizontal="center" vertical="center" wrapText="1"/>
      <protection locked="0"/>
    </xf>
    <xf numFmtId="166" fontId="1" fillId="8" borderId="11" xfId="1" applyNumberFormat="1" applyFill="1" applyBorder="1" applyAlignment="1" applyProtection="1">
      <alignment horizontal="center" vertical="center" wrapText="1"/>
      <protection locked="0"/>
    </xf>
    <xf numFmtId="165" fontId="1" fillId="8" borderId="14" xfId="3" applyNumberFormat="1" applyFont="1" applyFill="1" applyBorder="1" applyAlignment="1" applyProtection="1">
      <alignment horizontal="center" vertical="center" wrapText="1"/>
      <protection locked="0"/>
    </xf>
    <xf numFmtId="165" fontId="1" fillId="8" borderId="15" xfId="3" applyNumberFormat="1" applyFont="1" applyFill="1" applyBorder="1" applyAlignment="1" applyProtection="1">
      <alignment horizontal="center" vertical="center" wrapText="1"/>
      <protection locked="0"/>
    </xf>
    <xf numFmtId="165" fontId="1" fillId="8" borderId="11" xfId="3" applyNumberFormat="1" applyFont="1" applyFill="1" applyBorder="1" applyAlignment="1" applyProtection="1">
      <alignment horizontal="center" vertical="center" wrapText="1"/>
      <protection locked="0"/>
    </xf>
    <xf numFmtId="0" fontId="1" fillId="0" borderId="14" xfId="1" applyBorder="1" applyAlignment="1" applyProtection="1">
      <alignment horizontal="center" vertical="center" wrapText="1"/>
      <protection locked="0"/>
    </xf>
    <xf numFmtId="0" fontId="1" fillId="0" borderId="15" xfId="1" applyBorder="1" applyAlignment="1" applyProtection="1">
      <alignment horizontal="center" vertical="center" wrapText="1"/>
      <protection locked="0"/>
    </xf>
    <xf numFmtId="14" fontId="1" fillId="0" borderId="14" xfId="1" applyNumberFormat="1" applyBorder="1" applyAlignment="1" applyProtection="1">
      <alignment horizontal="center" vertical="center" wrapText="1"/>
      <protection locked="0"/>
    </xf>
    <xf numFmtId="14" fontId="1" fillId="0" borderId="15" xfId="1" applyNumberFormat="1" applyBorder="1" applyAlignment="1" applyProtection="1">
      <alignment horizontal="center" vertical="center" wrapText="1"/>
      <protection locked="0"/>
    </xf>
    <xf numFmtId="166" fontId="1" fillId="0" borderId="14" xfId="3" applyNumberFormat="1" applyFont="1" applyFill="1" applyBorder="1" applyAlignment="1" applyProtection="1">
      <alignment horizontal="center" vertical="center" wrapText="1"/>
      <protection locked="0"/>
    </xf>
    <xf numFmtId="166" fontId="1" fillId="0" borderId="11" xfId="3" applyNumberFormat="1" applyFont="1" applyFill="1" applyBorder="1" applyAlignment="1" applyProtection="1">
      <alignment horizontal="center" vertical="center" wrapText="1"/>
      <protection locked="0"/>
    </xf>
    <xf numFmtId="165" fontId="1" fillId="0" borderId="14" xfId="3" applyNumberFormat="1" applyFont="1" applyFill="1" applyBorder="1" applyAlignment="1" applyProtection="1">
      <alignment horizontal="center" vertical="center" wrapText="1"/>
      <protection locked="0"/>
    </xf>
    <xf numFmtId="165" fontId="1" fillId="0" borderId="11" xfId="3" applyNumberFormat="1" applyFont="1" applyFill="1" applyBorder="1" applyAlignment="1" applyProtection="1">
      <alignment horizontal="center" vertical="center" wrapText="1"/>
      <protection locked="0"/>
    </xf>
    <xf numFmtId="9" fontId="6" fillId="5" borderId="14" xfId="2" applyFont="1" applyFill="1" applyBorder="1" applyAlignment="1">
      <alignment horizontal="center" vertical="center" wrapText="1"/>
    </xf>
    <xf numFmtId="9" fontId="6" fillId="5" borderId="11" xfId="2" applyFont="1" applyFill="1" applyBorder="1" applyAlignment="1">
      <alignment horizontal="center" vertical="center" wrapText="1"/>
    </xf>
    <xf numFmtId="0" fontId="1" fillId="8" borderId="14" xfId="1" applyFill="1" applyBorder="1" applyAlignment="1" applyProtection="1">
      <alignment horizontal="center" vertical="center" wrapText="1"/>
      <protection locked="0"/>
    </xf>
    <xf numFmtId="0" fontId="1" fillId="8" borderId="15" xfId="1" applyFill="1" applyBorder="1" applyAlignment="1" applyProtection="1">
      <alignment horizontal="center" vertical="center" wrapText="1"/>
      <protection locked="0"/>
    </xf>
    <xf numFmtId="14" fontId="1" fillId="8" borderId="14" xfId="1" applyNumberFormat="1" applyFill="1" applyBorder="1" applyAlignment="1" applyProtection="1">
      <alignment horizontal="center" vertical="center" wrapText="1"/>
      <protection locked="0"/>
    </xf>
    <xf numFmtId="9" fontId="1" fillId="8" borderId="14" xfId="2" applyFont="1" applyFill="1" applyBorder="1" applyAlignment="1">
      <alignment horizontal="center" vertical="center"/>
    </xf>
    <xf numFmtId="9" fontId="1" fillId="8" borderId="15" xfId="2" applyFont="1" applyFill="1" applyBorder="1" applyAlignment="1">
      <alignment horizontal="center" vertical="center"/>
    </xf>
    <xf numFmtId="9" fontId="1" fillId="8" borderId="11" xfId="2" applyFont="1" applyFill="1" applyBorder="1" applyAlignment="1">
      <alignment horizontal="center" vertical="center"/>
    </xf>
    <xf numFmtId="9" fontId="1" fillId="8" borderId="14" xfId="1" applyNumberFormat="1" applyFill="1" applyBorder="1" applyAlignment="1">
      <alignment horizontal="center" vertical="center"/>
    </xf>
    <xf numFmtId="0" fontId="1" fillId="8" borderId="15" xfId="1" applyFill="1" applyBorder="1" applyAlignment="1">
      <alignment horizontal="center" vertical="center"/>
    </xf>
    <xf numFmtId="0" fontId="1" fillId="8" borderId="11" xfId="1" applyFill="1" applyBorder="1" applyAlignment="1">
      <alignment horizontal="center" vertical="center"/>
    </xf>
    <xf numFmtId="0" fontId="6" fillId="0" borderId="1" xfId="1" applyFont="1" applyBorder="1" applyAlignment="1" applyProtection="1">
      <alignment horizontal="left" vertical="center" wrapText="1"/>
      <protection locked="0"/>
    </xf>
    <xf numFmtId="14" fontId="1" fillId="0" borderId="1" xfId="1" applyNumberFormat="1" applyBorder="1" applyAlignment="1">
      <alignment horizontal="left" vertical="center" wrapText="1"/>
    </xf>
    <xf numFmtId="0" fontId="6" fillId="0" borderId="3" xfId="1" applyFont="1" applyBorder="1" applyAlignment="1" applyProtection="1">
      <alignment horizontal="center" vertical="center" wrapText="1"/>
      <protection locked="0"/>
    </xf>
    <xf numFmtId="0" fontId="6" fillId="0" borderId="12" xfId="1" applyFont="1" applyBorder="1" applyAlignment="1" applyProtection="1">
      <alignment horizontal="center" vertical="center" wrapText="1"/>
      <protection locked="0"/>
    </xf>
    <xf numFmtId="0" fontId="6" fillId="3" borderId="7" xfId="1" applyFont="1" applyFill="1" applyBorder="1" applyAlignment="1">
      <alignment vertical="center" wrapText="1"/>
    </xf>
    <xf numFmtId="0" fontId="6" fillId="3" borderId="13" xfId="1" applyFont="1" applyFill="1" applyBorder="1" applyAlignment="1">
      <alignment vertical="center" wrapText="1"/>
    </xf>
    <xf numFmtId="0" fontId="2"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5"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4" fillId="2" borderId="3" xfId="1" applyFont="1" applyFill="1" applyBorder="1" applyAlignment="1">
      <alignment horizontal="right" vertical="center" wrapText="1"/>
    </xf>
    <xf numFmtId="0" fontId="4" fillId="2" borderId="4" xfId="1" applyFont="1" applyFill="1" applyBorder="1" applyAlignment="1">
      <alignment horizontal="right" vertical="center" wrapText="1"/>
    </xf>
    <xf numFmtId="0" fontId="4" fillId="2" borderId="5" xfId="1" applyFont="1" applyFill="1" applyBorder="1" applyAlignment="1">
      <alignment horizontal="right" vertical="center" wrapText="1"/>
    </xf>
    <xf numFmtId="0" fontId="4" fillId="2" borderId="6" xfId="1" applyFont="1" applyFill="1" applyBorder="1" applyAlignment="1">
      <alignment horizontal="right" vertical="center" wrapText="1"/>
    </xf>
    <xf numFmtId="0" fontId="4" fillId="2" borderId="7" xfId="1" applyFont="1" applyFill="1" applyBorder="1" applyAlignment="1">
      <alignment horizontal="right" vertical="center" wrapText="1"/>
    </xf>
    <xf numFmtId="0" fontId="4" fillId="2" borderId="8" xfId="1" applyFont="1" applyFill="1" applyBorder="1" applyAlignment="1">
      <alignment horizontal="right" vertical="center" wrapText="1"/>
    </xf>
    <xf numFmtId="0" fontId="6" fillId="0" borderId="11" xfId="1" applyFont="1" applyBorder="1" applyAlignment="1" applyProtection="1">
      <alignment horizontal="left" vertical="center" wrapText="1"/>
      <protection locked="0"/>
    </xf>
    <xf numFmtId="0" fontId="1" fillId="0" borderId="1" xfId="1" applyBorder="1" applyAlignment="1">
      <alignment horizontal="left" vertical="center" wrapText="1"/>
    </xf>
    <xf numFmtId="0" fontId="14" fillId="2" borderId="31" xfId="1" applyFont="1" applyFill="1" applyBorder="1" applyAlignment="1">
      <alignment horizontal="left" vertical="center" wrapText="1"/>
    </xf>
    <xf numFmtId="0" fontId="14" fillId="2" borderId="32" xfId="1" applyFont="1" applyFill="1" applyBorder="1" applyAlignment="1">
      <alignment horizontal="left" vertical="center" wrapText="1"/>
    </xf>
    <xf numFmtId="0" fontId="17" fillId="2" borderId="33" xfId="1" applyFont="1" applyFill="1" applyBorder="1" applyAlignment="1">
      <alignment horizontal="justify" vertical="center" wrapText="1"/>
    </xf>
    <xf numFmtId="0" fontId="14" fillId="2" borderId="33" xfId="1" applyFont="1" applyFill="1" applyBorder="1" applyAlignment="1">
      <alignment horizontal="left" vertical="center" wrapText="1"/>
    </xf>
    <xf numFmtId="0" fontId="14" fillId="0" borderId="33" xfId="1" applyFont="1" applyBorder="1" applyAlignment="1">
      <alignment horizontal="left" vertical="center" wrapText="1"/>
    </xf>
    <xf numFmtId="14" fontId="14" fillId="2" borderId="33" xfId="1" applyNumberFormat="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18" xfId="1" applyFont="1" applyFill="1" applyBorder="1" applyAlignment="1">
      <alignment horizontal="left" vertical="center" wrapText="1"/>
    </xf>
    <xf numFmtId="0" fontId="14" fillId="2" borderId="18" xfId="1" applyFont="1" applyFill="1" applyBorder="1" applyAlignment="1">
      <alignment horizontal="justify" vertical="center" wrapText="1"/>
    </xf>
    <xf numFmtId="0" fontId="17" fillId="0" borderId="18" xfId="1" applyFont="1" applyBorder="1" applyAlignment="1">
      <alignment horizontal="left" vertical="center" wrapText="1"/>
    </xf>
    <xf numFmtId="14" fontId="14" fillId="2" borderId="18" xfId="1" applyNumberFormat="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1" xfId="1" applyFont="1" applyFill="1" applyBorder="1" applyAlignment="1">
      <alignment horizontal="left" vertical="center" wrapText="1"/>
    </xf>
    <xf numFmtId="0" fontId="14" fillId="0" borderId="1" xfId="1" applyFont="1" applyBorder="1" applyAlignment="1">
      <alignment horizontal="left" vertical="center" wrapText="1"/>
    </xf>
    <xf numFmtId="14" fontId="14" fillId="2" borderId="1" xfId="1" applyNumberFormat="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3" fillId="2" borderId="0" xfId="1" applyFont="1" applyFill="1" applyAlignment="1">
      <alignment horizontal="center" vertical="center" wrapText="1"/>
    </xf>
    <xf numFmtId="0" fontId="16" fillId="2" borderId="17"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16" fillId="2" borderId="19" xfId="1" applyFont="1" applyFill="1" applyBorder="1" applyAlignment="1">
      <alignment horizontal="center" vertical="center" wrapText="1"/>
    </xf>
    <xf numFmtId="0" fontId="16" fillId="2" borderId="20" xfId="1" applyFont="1" applyFill="1" applyBorder="1" applyAlignment="1">
      <alignment horizontal="center" vertical="center" wrapText="1"/>
    </xf>
    <xf numFmtId="0" fontId="16" fillId="2" borderId="21"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6" fillId="2" borderId="14" xfId="1" applyFont="1" applyFill="1" applyBorder="1" applyAlignment="1">
      <alignment horizontal="center" vertical="center" wrapText="1"/>
    </xf>
    <xf numFmtId="0" fontId="16" fillId="0" borderId="14" xfId="1" applyFont="1" applyBorder="1" applyAlignment="1">
      <alignment horizontal="center" vertical="center" wrapText="1"/>
    </xf>
    <xf numFmtId="0" fontId="16" fillId="0" borderId="24" xfId="1" applyFont="1" applyBorder="1" applyAlignment="1">
      <alignment horizontal="center" vertical="center" wrapText="1"/>
    </xf>
    <xf numFmtId="0" fontId="16" fillId="2" borderId="26" xfId="1" applyFont="1" applyFill="1" applyBorder="1" applyAlignment="1">
      <alignment horizontal="center" vertical="center" wrapText="1"/>
    </xf>
    <xf numFmtId="0" fontId="15" fillId="2" borderId="0" xfId="1" applyFont="1" applyFill="1" applyAlignment="1">
      <alignment horizontal="left" vertical="center" wrapText="1"/>
    </xf>
    <xf numFmtId="0" fontId="15" fillId="2" borderId="16" xfId="1" applyFont="1" applyFill="1" applyBorder="1" applyAlignment="1">
      <alignment horizontal="left" vertical="center" wrapText="1"/>
    </xf>
  </cellXfs>
  <cellStyles count="7">
    <cellStyle name="Millares 4" xfId="3"/>
    <cellStyle name="Moneda 2" xfId="4"/>
    <cellStyle name="Normal" xfId="0" builtinId="0"/>
    <cellStyle name="Normal 2 2" xfId="1"/>
    <cellStyle name="Normal 5" xfId="5"/>
    <cellStyle name="Porcentaje" xfId="6" builtinId="5"/>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28575</xdr:rowOff>
    </xdr:from>
    <xdr:to>
      <xdr:col>0</xdr:col>
      <xdr:colOff>1276350</xdr:colOff>
      <xdr:row>3</xdr:row>
      <xdr:rowOff>200025</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28575"/>
          <a:ext cx="9620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Q90"/>
  <sheetViews>
    <sheetView tabSelected="1" zoomScale="70" zoomScaleNormal="70" workbookViewId="0">
      <selection activeCell="E86" sqref="E86"/>
    </sheetView>
  </sheetViews>
  <sheetFormatPr baseColWidth="10" defaultRowHeight="12.75"/>
  <cols>
    <col min="1" max="1" width="23.7109375" style="4" customWidth="1"/>
    <col min="2" max="2" width="20.28515625" style="4" customWidth="1"/>
    <col min="3" max="3" width="14.140625" style="4" customWidth="1"/>
    <col min="4" max="4" width="34.140625" style="78" customWidth="1"/>
    <col min="5" max="5" width="23" style="4" customWidth="1"/>
    <col min="6" max="6" width="15.42578125" style="85" bestFit="1" customWidth="1"/>
    <col min="7" max="7" width="11.5703125" style="4" bestFit="1" customWidth="1"/>
    <col min="8" max="8" width="12" style="4" bestFit="1" customWidth="1"/>
    <col min="9" max="9" width="12" style="4" customWidth="1"/>
    <col min="10" max="10" width="12.5703125" style="4" bestFit="1" customWidth="1"/>
    <col min="11" max="11" width="16.5703125" style="96" customWidth="1"/>
    <col min="12" max="12" width="15.7109375" style="96" customWidth="1"/>
    <col min="13" max="13" width="18" style="32" customWidth="1"/>
    <col min="14" max="14" width="16" style="32" customWidth="1"/>
    <col min="15" max="15" width="19.5703125" style="32" customWidth="1"/>
    <col min="16" max="16" width="18.140625" style="32" customWidth="1"/>
    <col min="17" max="17" width="23" style="32" customWidth="1"/>
    <col min="18" max="16384" width="11.42578125" style="32"/>
  </cols>
  <sheetData>
    <row r="1" spans="1:17" s="1" customFormat="1" ht="25.5" customHeight="1">
      <c r="A1" s="208"/>
      <c r="B1" s="209" t="s">
        <v>0</v>
      </c>
      <c r="C1" s="210"/>
      <c r="D1" s="210"/>
      <c r="E1" s="210"/>
      <c r="F1" s="210"/>
      <c r="G1" s="210"/>
      <c r="H1" s="210"/>
      <c r="I1" s="210"/>
      <c r="J1" s="210"/>
      <c r="K1" s="213" t="s">
        <v>1</v>
      </c>
      <c r="L1" s="214"/>
    </row>
    <row r="2" spans="1:17" s="1" customFormat="1" ht="12.75" customHeight="1">
      <c r="A2" s="208"/>
      <c r="B2" s="209"/>
      <c r="C2" s="210"/>
      <c r="D2" s="210"/>
      <c r="E2" s="210"/>
      <c r="F2" s="210"/>
      <c r="G2" s="210"/>
      <c r="H2" s="210"/>
      <c r="I2" s="210"/>
      <c r="J2" s="210"/>
      <c r="K2" s="215"/>
      <c r="L2" s="216"/>
    </row>
    <row r="3" spans="1:17" s="1" customFormat="1" ht="18.75" customHeight="1">
      <c r="A3" s="208"/>
      <c r="B3" s="209"/>
      <c r="C3" s="210"/>
      <c r="D3" s="210"/>
      <c r="E3" s="210"/>
      <c r="F3" s="210"/>
      <c r="G3" s="210"/>
      <c r="H3" s="210"/>
      <c r="I3" s="210"/>
      <c r="J3" s="210"/>
      <c r="K3" s="217" t="s">
        <v>2</v>
      </c>
      <c r="L3" s="218"/>
    </row>
    <row r="4" spans="1:17" s="1" customFormat="1" ht="17.25" customHeight="1">
      <c r="A4" s="208"/>
      <c r="B4" s="209"/>
      <c r="C4" s="210"/>
      <c r="D4" s="210"/>
      <c r="E4" s="210"/>
      <c r="F4" s="210"/>
      <c r="G4" s="210"/>
      <c r="H4" s="210"/>
      <c r="I4" s="210"/>
      <c r="J4" s="210"/>
      <c r="K4" s="2" t="s">
        <v>3</v>
      </c>
      <c r="L4" s="2" t="s">
        <v>4</v>
      </c>
    </row>
    <row r="5" spans="1:17" s="1" customFormat="1" ht="15.75" customHeight="1">
      <c r="A5" s="3" t="s">
        <v>5</v>
      </c>
      <c r="B5" s="211"/>
      <c r="C5" s="212"/>
      <c r="D5" s="212"/>
      <c r="E5" s="212"/>
      <c r="F5" s="212"/>
      <c r="G5" s="212"/>
      <c r="H5" s="212"/>
      <c r="I5" s="212"/>
      <c r="J5" s="212"/>
      <c r="K5" s="2">
        <v>6</v>
      </c>
      <c r="L5" s="2" t="s">
        <v>6</v>
      </c>
    </row>
    <row r="6" spans="1:17" s="1" customFormat="1" ht="22.5" customHeight="1">
      <c r="A6" s="202" t="s">
        <v>7</v>
      </c>
      <c r="B6" s="219"/>
      <c r="C6" s="220" t="s">
        <v>8</v>
      </c>
      <c r="D6" s="220"/>
      <c r="E6" s="220"/>
      <c r="F6" s="220"/>
      <c r="G6" s="220"/>
      <c r="H6" s="220"/>
      <c r="I6" s="220"/>
      <c r="J6" s="220"/>
      <c r="K6" s="220"/>
      <c r="L6" s="220"/>
    </row>
    <row r="7" spans="1:17" s="1" customFormat="1" ht="19.5" customHeight="1">
      <c r="A7" s="202" t="s">
        <v>9</v>
      </c>
      <c r="B7" s="202"/>
      <c r="C7" s="203" t="s">
        <v>10</v>
      </c>
      <c r="D7" s="203"/>
      <c r="E7" s="203"/>
      <c r="F7" s="203"/>
      <c r="G7" s="203"/>
      <c r="H7" s="203"/>
      <c r="I7" s="203"/>
      <c r="J7" s="203"/>
      <c r="K7" s="203"/>
      <c r="L7" s="203"/>
    </row>
    <row r="8" spans="1:17" s="4" customFormat="1">
      <c r="A8" s="204"/>
      <c r="B8" s="205"/>
      <c r="C8" s="205"/>
      <c r="D8" s="205"/>
      <c r="E8" s="205"/>
      <c r="F8" s="205"/>
      <c r="G8" s="205"/>
      <c r="H8" s="205"/>
      <c r="I8" s="205"/>
      <c r="J8" s="205"/>
      <c r="K8" s="205"/>
      <c r="L8" s="205"/>
    </row>
    <row r="9" spans="1:17" s="4" customFormat="1" ht="18.75" customHeight="1">
      <c r="A9" s="157" t="s">
        <v>11</v>
      </c>
      <c r="B9" s="158"/>
      <c r="C9" s="206" t="s">
        <v>12</v>
      </c>
      <c r="D9" s="207"/>
      <c r="E9" s="207"/>
      <c r="F9" s="207"/>
      <c r="G9" s="207"/>
      <c r="H9" s="207"/>
      <c r="I9" s="207"/>
      <c r="J9" s="207"/>
      <c r="K9" s="207"/>
      <c r="L9" s="207"/>
      <c r="M9" s="207"/>
      <c r="N9" s="207"/>
      <c r="O9" s="207"/>
      <c r="P9" s="207"/>
      <c r="Q9" s="207"/>
    </row>
    <row r="10" spans="1:17" s="4" customFormat="1" ht="18.75" customHeight="1">
      <c r="A10" s="157" t="s">
        <v>13</v>
      </c>
      <c r="B10" s="158"/>
      <c r="C10" s="206" t="s">
        <v>14</v>
      </c>
      <c r="D10" s="207"/>
      <c r="E10" s="207"/>
      <c r="F10" s="207"/>
      <c r="G10" s="207"/>
      <c r="H10" s="207"/>
      <c r="I10" s="207"/>
      <c r="J10" s="207"/>
      <c r="K10" s="207"/>
      <c r="L10" s="207"/>
      <c r="M10" s="207"/>
      <c r="N10" s="207"/>
      <c r="O10" s="207"/>
      <c r="P10" s="207"/>
      <c r="Q10" s="207"/>
    </row>
    <row r="11" spans="1:17" s="4" customFormat="1" ht="25.5">
      <c r="A11" s="168" t="s">
        <v>15</v>
      </c>
      <c r="B11" s="5" t="s">
        <v>16</v>
      </c>
      <c r="C11" s="5" t="s">
        <v>17</v>
      </c>
      <c r="D11" s="6" t="s">
        <v>18</v>
      </c>
      <c r="E11" s="7" t="s">
        <v>16</v>
      </c>
      <c r="F11" s="191" t="s">
        <v>19</v>
      </c>
      <c r="G11" s="170" t="s">
        <v>20</v>
      </c>
      <c r="H11" s="171"/>
      <c r="I11" s="171"/>
      <c r="J11" s="171"/>
      <c r="K11" s="8" t="s">
        <v>21</v>
      </c>
      <c r="L11" s="8" t="s">
        <v>22</v>
      </c>
      <c r="M11" s="9" t="s">
        <v>23</v>
      </c>
      <c r="N11" s="9" t="s">
        <v>22</v>
      </c>
      <c r="O11" s="10" t="s">
        <v>24</v>
      </c>
      <c r="P11" s="11" t="s">
        <v>25</v>
      </c>
      <c r="Q11" s="172" t="s">
        <v>26</v>
      </c>
    </row>
    <row r="12" spans="1:17" s="4" customFormat="1" ht="25.5">
      <c r="A12" s="169"/>
      <c r="B12" s="12" t="s">
        <v>27</v>
      </c>
      <c r="C12" s="13" t="s">
        <v>28</v>
      </c>
      <c r="D12" s="14" t="s">
        <v>29</v>
      </c>
      <c r="E12" s="15" t="s">
        <v>30</v>
      </c>
      <c r="F12" s="192"/>
      <c r="G12" s="15" t="s">
        <v>31</v>
      </c>
      <c r="H12" s="15" t="s">
        <v>32</v>
      </c>
      <c r="I12" s="15" t="s">
        <v>33</v>
      </c>
      <c r="J12" s="15" t="s">
        <v>34</v>
      </c>
      <c r="K12" s="8" t="s">
        <v>35</v>
      </c>
      <c r="L12" s="8" t="s">
        <v>36</v>
      </c>
      <c r="M12" s="9" t="s">
        <v>37</v>
      </c>
      <c r="N12" s="9" t="s">
        <v>28</v>
      </c>
      <c r="O12" s="10" t="s">
        <v>28</v>
      </c>
      <c r="P12" s="16" t="s">
        <v>38</v>
      </c>
      <c r="Q12" s="173"/>
    </row>
    <row r="13" spans="1:17" s="23" customFormat="1" ht="66" customHeight="1">
      <c r="A13" s="193" t="s">
        <v>39</v>
      </c>
      <c r="B13" s="193" t="s">
        <v>40</v>
      </c>
      <c r="C13" s="195">
        <v>44286</v>
      </c>
      <c r="D13" s="17" t="s">
        <v>41</v>
      </c>
      <c r="E13" s="18" t="s">
        <v>42</v>
      </c>
      <c r="F13" s="19">
        <v>0.1</v>
      </c>
      <c r="G13" s="18" t="s">
        <v>43</v>
      </c>
      <c r="H13" s="18"/>
      <c r="I13" s="18"/>
      <c r="J13" s="20"/>
      <c r="K13" s="21">
        <v>1</v>
      </c>
      <c r="L13" s="22">
        <f>+K13*F13</f>
        <v>0.1</v>
      </c>
      <c r="M13" s="196">
        <v>0.34</v>
      </c>
      <c r="N13" s="199">
        <f>SUM(L13:L16)*M13</f>
        <v>0.34</v>
      </c>
      <c r="O13" s="196">
        <f>+N13/M13</f>
        <v>1</v>
      </c>
      <c r="P13" s="177">
        <v>7300000</v>
      </c>
      <c r="Q13" s="180" t="s">
        <v>44</v>
      </c>
    </row>
    <row r="14" spans="1:17" s="23" customFormat="1" ht="76.5">
      <c r="A14" s="194"/>
      <c r="B14" s="194"/>
      <c r="C14" s="194"/>
      <c r="D14" s="17" t="s">
        <v>45</v>
      </c>
      <c r="E14" s="18" t="s">
        <v>42</v>
      </c>
      <c r="F14" s="19">
        <v>0.4</v>
      </c>
      <c r="G14" s="18" t="s">
        <v>43</v>
      </c>
      <c r="H14" s="24"/>
      <c r="I14" s="24"/>
      <c r="J14" s="25"/>
      <c r="K14" s="21">
        <v>1</v>
      </c>
      <c r="L14" s="22">
        <f t="shared" ref="L14:L16" si="0">+K14*F14</f>
        <v>0.4</v>
      </c>
      <c r="M14" s="197"/>
      <c r="N14" s="200"/>
      <c r="O14" s="197"/>
      <c r="P14" s="178"/>
      <c r="Q14" s="181"/>
    </row>
    <row r="15" spans="1:17" s="23" customFormat="1" ht="48" customHeight="1">
      <c r="A15" s="194"/>
      <c r="B15" s="194"/>
      <c r="C15" s="194"/>
      <c r="D15" s="17" t="s">
        <v>46</v>
      </c>
      <c r="E15" s="18" t="s">
        <v>47</v>
      </c>
      <c r="F15" s="19">
        <v>0.3</v>
      </c>
      <c r="G15" s="18" t="s">
        <v>43</v>
      </c>
      <c r="H15" s="24"/>
      <c r="I15" s="24"/>
      <c r="J15" s="25"/>
      <c r="K15" s="21">
        <v>1</v>
      </c>
      <c r="L15" s="22">
        <f t="shared" si="0"/>
        <v>0.3</v>
      </c>
      <c r="M15" s="197"/>
      <c r="N15" s="200"/>
      <c r="O15" s="197"/>
      <c r="P15" s="178"/>
      <c r="Q15" s="181"/>
    </row>
    <row r="16" spans="1:17" s="23" customFormat="1" ht="38.25">
      <c r="A16" s="194"/>
      <c r="B16" s="194"/>
      <c r="C16" s="194"/>
      <c r="D16" s="17" t="s">
        <v>48</v>
      </c>
      <c r="E16" s="18" t="s">
        <v>49</v>
      </c>
      <c r="F16" s="19">
        <v>0.2</v>
      </c>
      <c r="G16" s="18" t="s">
        <v>43</v>
      </c>
      <c r="H16" s="24"/>
      <c r="I16" s="24"/>
      <c r="J16" s="25"/>
      <c r="K16" s="21">
        <v>1</v>
      </c>
      <c r="L16" s="22">
        <f t="shared" si="0"/>
        <v>0.2</v>
      </c>
      <c r="M16" s="198"/>
      <c r="N16" s="201"/>
      <c r="O16" s="198"/>
      <c r="P16" s="179"/>
      <c r="Q16" s="182"/>
    </row>
    <row r="17" spans="1:17" ht="55.5" customHeight="1">
      <c r="A17" s="183" t="s">
        <v>50</v>
      </c>
      <c r="B17" s="183" t="s">
        <v>51</v>
      </c>
      <c r="C17" s="185">
        <v>44561</v>
      </c>
      <c r="D17" s="26" t="s">
        <v>52</v>
      </c>
      <c r="E17" s="27" t="s">
        <v>53</v>
      </c>
      <c r="F17" s="28">
        <v>0.4</v>
      </c>
      <c r="G17" s="27"/>
      <c r="H17" s="29" t="s">
        <v>43</v>
      </c>
      <c r="I17" s="29" t="s">
        <v>43</v>
      </c>
      <c r="J17" s="30" t="s">
        <v>43</v>
      </c>
      <c r="K17" s="31">
        <v>1</v>
      </c>
      <c r="L17" s="22">
        <f>+K17*F17</f>
        <v>0.4</v>
      </c>
      <c r="M17" s="139">
        <v>0.33</v>
      </c>
      <c r="N17" s="151">
        <f>SUM(L17:L18)*M17</f>
        <v>0.13200000000000001</v>
      </c>
      <c r="O17" s="139">
        <f>+N17/M17</f>
        <v>0.4</v>
      </c>
      <c r="P17" s="187">
        <v>16000000</v>
      </c>
      <c r="Q17" s="189" t="s">
        <v>44</v>
      </c>
    </row>
    <row r="18" spans="1:17" ht="92.25" customHeight="1">
      <c r="A18" s="184"/>
      <c r="B18" s="184"/>
      <c r="C18" s="186"/>
      <c r="D18" s="17" t="s">
        <v>54</v>
      </c>
      <c r="E18" s="18" t="s">
        <v>47</v>
      </c>
      <c r="F18" s="28">
        <v>0.6</v>
      </c>
      <c r="G18" s="27"/>
      <c r="H18" s="33"/>
      <c r="I18" s="29"/>
      <c r="J18" s="30" t="s">
        <v>43</v>
      </c>
      <c r="K18" s="31">
        <v>0</v>
      </c>
      <c r="L18" s="22">
        <f>+K18*F18</f>
        <v>0</v>
      </c>
      <c r="M18" s="141"/>
      <c r="N18" s="153"/>
      <c r="O18" s="141"/>
      <c r="P18" s="188"/>
      <c r="Q18" s="190"/>
    </row>
    <row r="19" spans="1:17" ht="57.75" customHeight="1">
      <c r="A19" s="27" t="s">
        <v>55</v>
      </c>
      <c r="B19" s="27" t="s">
        <v>56</v>
      </c>
      <c r="C19" s="34">
        <v>44561</v>
      </c>
      <c r="D19" s="26" t="s">
        <v>57</v>
      </c>
      <c r="E19" s="27" t="s">
        <v>58</v>
      </c>
      <c r="F19" s="35">
        <v>1</v>
      </c>
      <c r="G19" s="27"/>
      <c r="H19" s="27" t="s">
        <v>43</v>
      </c>
      <c r="I19" s="27" t="s">
        <v>43</v>
      </c>
      <c r="J19" s="27" t="s">
        <v>43</v>
      </c>
      <c r="K19" s="31">
        <v>0</v>
      </c>
      <c r="L19" s="22">
        <f>+K19*F19</f>
        <v>0</v>
      </c>
      <c r="M19" s="36">
        <v>0.33</v>
      </c>
      <c r="N19" s="37">
        <f>SUM(L19)*M19</f>
        <v>0</v>
      </c>
      <c r="O19" s="119">
        <f>+N19/M19</f>
        <v>0</v>
      </c>
      <c r="P19" s="38">
        <v>5200000</v>
      </c>
      <c r="Q19" s="39" t="s">
        <v>59</v>
      </c>
    </row>
    <row r="20" spans="1:17" ht="20.25" customHeight="1">
      <c r="A20" s="40"/>
      <c r="B20" s="40"/>
      <c r="C20" s="40"/>
      <c r="D20" s="41"/>
      <c r="E20" s="40"/>
      <c r="F20" s="42"/>
      <c r="G20" s="40"/>
      <c r="H20" s="40"/>
      <c r="I20" s="40"/>
      <c r="J20" s="40"/>
      <c r="K20" s="43"/>
      <c r="L20" s="43"/>
      <c r="N20" s="44">
        <f>SUM(N13:N19)</f>
        <v>0.47200000000000003</v>
      </c>
      <c r="O20" s="45">
        <f>AVERAGE(O13:O19)</f>
        <v>0.46666666666666662</v>
      </c>
    </row>
    <row r="21" spans="1:17">
      <c r="A21" s="40"/>
      <c r="B21" s="40"/>
      <c r="C21" s="40"/>
      <c r="D21" s="46"/>
      <c r="E21" s="40"/>
      <c r="F21" s="42"/>
      <c r="G21" s="40"/>
      <c r="H21" s="40"/>
      <c r="I21" s="40"/>
      <c r="J21" s="40"/>
      <c r="K21" s="43"/>
      <c r="L21" s="43"/>
    </row>
    <row r="22" spans="1:17" s="4" customFormat="1" ht="17.25" customHeight="1">
      <c r="A22" s="175" t="s">
        <v>60</v>
      </c>
      <c r="B22" s="175"/>
      <c r="C22" s="159" t="s">
        <v>61</v>
      </c>
      <c r="D22" s="167"/>
      <c r="E22" s="167"/>
      <c r="F22" s="167"/>
      <c r="G22" s="167"/>
      <c r="H22" s="167"/>
      <c r="I22" s="167"/>
      <c r="J22" s="167"/>
      <c r="K22" s="167"/>
      <c r="L22" s="167"/>
      <c r="M22" s="167"/>
      <c r="N22" s="167"/>
      <c r="O22" s="167"/>
      <c r="P22" s="167"/>
      <c r="Q22" s="176"/>
    </row>
    <row r="23" spans="1:17" ht="15">
      <c r="A23" s="47"/>
      <c r="B23" s="47"/>
      <c r="C23" s="48"/>
      <c r="D23" s="49"/>
      <c r="E23" s="47"/>
      <c r="F23" s="50"/>
      <c r="G23" s="47"/>
      <c r="H23" s="47"/>
      <c r="I23" s="47"/>
      <c r="J23" s="47"/>
      <c r="K23" s="51"/>
      <c r="L23" s="47"/>
      <c r="O23" s="52">
        <f>'Plan Antitrámites'!S19</f>
        <v>0</v>
      </c>
    </row>
    <row r="24" spans="1:17">
      <c r="A24" s="47"/>
      <c r="B24" s="47"/>
      <c r="C24" s="48"/>
      <c r="D24" s="49"/>
      <c r="E24" s="47"/>
      <c r="F24" s="50"/>
      <c r="G24" s="47"/>
      <c r="H24" s="47"/>
      <c r="I24" s="47"/>
      <c r="J24" s="47"/>
      <c r="K24" s="51"/>
      <c r="L24" s="47"/>
    </row>
    <row r="25" spans="1:17" s="4" customFormat="1" ht="17.25" customHeight="1">
      <c r="A25" s="175" t="s">
        <v>62</v>
      </c>
      <c r="B25" s="175"/>
      <c r="C25" s="159" t="s">
        <v>63</v>
      </c>
      <c r="D25" s="167"/>
      <c r="E25" s="167"/>
      <c r="F25" s="167"/>
      <c r="G25" s="167"/>
      <c r="H25" s="167"/>
      <c r="I25" s="167"/>
      <c r="J25" s="167"/>
      <c r="K25" s="167"/>
      <c r="L25" s="167"/>
      <c r="M25" s="167"/>
      <c r="N25" s="167"/>
      <c r="O25" s="167"/>
      <c r="P25" s="167"/>
      <c r="Q25" s="176"/>
    </row>
    <row r="26" spans="1:17" s="4" customFormat="1" ht="25.5">
      <c r="A26" s="168" t="s">
        <v>15</v>
      </c>
      <c r="B26" s="5" t="s">
        <v>16</v>
      </c>
      <c r="C26" s="5" t="s">
        <v>17</v>
      </c>
      <c r="D26" s="6" t="s">
        <v>18</v>
      </c>
      <c r="E26" s="7" t="s">
        <v>16</v>
      </c>
      <c r="F26" s="53" t="s">
        <v>19</v>
      </c>
      <c r="G26" s="170" t="s">
        <v>20</v>
      </c>
      <c r="H26" s="171"/>
      <c r="I26" s="171"/>
      <c r="J26" s="171"/>
      <c r="K26" s="8" t="s">
        <v>21</v>
      </c>
      <c r="L26" s="8" t="s">
        <v>22</v>
      </c>
      <c r="M26" s="9" t="s">
        <v>23</v>
      </c>
      <c r="N26" s="9" t="s">
        <v>22</v>
      </c>
      <c r="O26" s="10" t="s">
        <v>24</v>
      </c>
      <c r="P26" s="11" t="s">
        <v>25</v>
      </c>
      <c r="Q26" s="172" t="s">
        <v>26</v>
      </c>
    </row>
    <row r="27" spans="1:17" s="4" customFormat="1" ht="25.5">
      <c r="A27" s="169"/>
      <c r="B27" s="12" t="s">
        <v>27</v>
      </c>
      <c r="C27" s="13" t="s">
        <v>28</v>
      </c>
      <c r="D27" s="14" t="s">
        <v>29</v>
      </c>
      <c r="E27" s="15" t="s">
        <v>30</v>
      </c>
      <c r="F27" s="54"/>
      <c r="G27" s="15" t="s">
        <v>31</v>
      </c>
      <c r="H27" s="15" t="s">
        <v>32</v>
      </c>
      <c r="I27" s="15" t="s">
        <v>33</v>
      </c>
      <c r="J27" s="15" t="s">
        <v>34</v>
      </c>
      <c r="K27" s="8" t="s">
        <v>35</v>
      </c>
      <c r="L27" s="8" t="s">
        <v>36</v>
      </c>
      <c r="M27" s="9" t="s">
        <v>37</v>
      </c>
      <c r="N27" s="9" t="s">
        <v>28</v>
      </c>
      <c r="O27" s="10" t="s">
        <v>28</v>
      </c>
      <c r="P27" s="16" t="s">
        <v>38</v>
      </c>
      <c r="Q27" s="173"/>
    </row>
    <row r="28" spans="1:17" ht="147.75" customHeight="1">
      <c r="A28" s="135" t="s">
        <v>64</v>
      </c>
      <c r="B28" s="135" t="s">
        <v>40</v>
      </c>
      <c r="C28" s="163">
        <v>44561</v>
      </c>
      <c r="D28" s="55" t="s">
        <v>65</v>
      </c>
      <c r="E28" s="56" t="s">
        <v>53</v>
      </c>
      <c r="F28" s="57">
        <v>0.3</v>
      </c>
      <c r="G28" s="56" t="s">
        <v>43</v>
      </c>
      <c r="H28" s="56" t="s">
        <v>43</v>
      </c>
      <c r="I28" s="56" t="s">
        <v>43</v>
      </c>
      <c r="J28" s="56" t="s">
        <v>43</v>
      </c>
      <c r="K28" s="31">
        <v>1</v>
      </c>
      <c r="L28" s="31">
        <f>+K28*F28</f>
        <v>0.3</v>
      </c>
      <c r="M28" s="139">
        <v>0.33</v>
      </c>
      <c r="N28" s="151">
        <f>SUM(L28:L32)*M28</f>
        <v>0.13200000000000001</v>
      </c>
      <c r="O28" s="139">
        <f>+N28/M28</f>
        <v>0.4</v>
      </c>
      <c r="P28" s="129">
        <v>14000000</v>
      </c>
      <c r="Q28" s="136" t="s">
        <v>44</v>
      </c>
    </row>
    <row r="29" spans="1:17" ht="51">
      <c r="A29" s="135"/>
      <c r="B29" s="135"/>
      <c r="C29" s="163"/>
      <c r="D29" s="58" t="s">
        <v>188</v>
      </c>
      <c r="E29" s="135" t="s">
        <v>53</v>
      </c>
      <c r="F29" s="57">
        <v>0.3</v>
      </c>
      <c r="G29" s="56"/>
      <c r="H29" s="56" t="s">
        <v>43</v>
      </c>
      <c r="I29" s="56" t="s">
        <v>43</v>
      </c>
      <c r="J29" s="56" t="s">
        <v>43</v>
      </c>
      <c r="K29" s="31">
        <v>0</v>
      </c>
      <c r="L29" s="31">
        <f t="shared" ref="L29:L40" si="1">+K29*F29</f>
        <v>0</v>
      </c>
      <c r="M29" s="140"/>
      <c r="N29" s="152"/>
      <c r="O29" s="140"/>
      <c r="P29" s="130"/>
      <c r="Q29" s="137"/>
    </row>
    <row r="30" spans="1:17" ht="57.75" customHeight="1">
      <c r="A30" s="135"/>
      <c r="B30" s="135"/>
      <c r="C30" s="163"/>
      <c r="D30" s="55" t="s">
        <v>189</v>
      </c>
      <c r="E30" s="135"/>
      <c r="F30" s="57">
        <v>0.2</v>
      </c>
      <c r="G30" s="56"/>
      <c r="H30" s="56" t="s">
        <v>43</v>
      </c>
      <c r="I30" s="56" t="s">
        <v>43</v>
      </c>
      <c r="J30" s="56" t="s">
        <v>43</v>
      </c>
      <c r="K30" s="31">
        <v>0</v>
      </c>
      <c r="L30" s="31">
        <f t="shared" si="1"/>
        <v>0</v>
      </c>
      <c r="M30" s="140"/>
      <c r="N30" s="152"/>
      <c r="O30" s="140"/>
      <c r="P30" s="130"/>
      <c r="Q30" s="137"/>
    </row>
    <row r="31" spans="1:17" ht="51">
      <c r="A31" s="135"/>
      <c r="B31" s="135"/>
      <c r="C31" s="163"/>
      <c r="D31" s="55" t="s">
        <v>66</v>
      </c>
      <c r="E31" s="135"/>
      <c r="F31" s="57">
        <v>0.1</v>
      </c>
      <c r="G31" s="56"/>
      <c r="H31" s="56" t="s">
        <v>43</v>
      </c>
      <c r="I31" s="56"/>
      <c r="J31" s="56"/>
      <c r="K31" s="31">
        <v>0</v>
      </c>
      <c r="L31" s="31">
        <f t="shared" si="1"/>
        <v>0</v>
      </c>
      <c r="M31" s="140"/>
      <c r="N31" s="152"/>
      <c r="O31" s="140"/>
      <c r="P31" s="130"/>
      <c r="Q31" s="137"/>
    </row>
    <row r="32" spans="1:17" ht="63.75">
      <c r="A32" s="135"/>
      <c r="B32" s="135"/>
      <c r="C32" s="163"/>
      <c r="D32" s="59" t="s">
        <v>67</v>
      </c>
      <c r="E32" s="135"/>
      <c r="F32" s="57">
        <v>0.1</v>
      </c>
      <c r="G32" s="56" t="s">
        <v>43</v>
      </c>
      <c r="H32" s="30"/>
      <c r="I32" s="30"/>
      <c r="J32" s="60"/>
      <c r="K32" s="31">
        <v>1</v>
      </c>
      <c r="L32" s="31">
        <f t="shared" si="1"/>
        <v>0.1</v>
      </c>
      <c r="M32" s="141"/>
      <c r="N32" s="153"/>
      <c r="O32" s="141"/>
      <c r="P32" s="131"/>
      <c r="Q32" s="138"/>
    </row>
    <row r="33" spans="1:17" ht="89.25">
      <c r="A33" s="136" t="s">
        <v>68</v>
      </c>
      <c r="B33" s="136" t="s">
        <v>69</v>
      </c>
      <c r="C33" s="145">
        <v>44561</v>
      </c>
      <c r="D33" s="55" t="s">
        <v>70</v>
      </c>
      <c r="E33" s="56" t="s">
        <v>53</v>
      </c>
      <c r="F33" s="57">
        <v>0.2</v>
      </c>
      <c r="G33" s="56" t="s">
        <v>43</v>
      </c>
      <c r="H33" s="30"/>
      <c r="I33" s="30"/>
      <c r="J33" s="60"/>
      <c r="K33" s="31">
        <v>1</v>
      </c>
      <c r="L33" s="31">
        <f t="shared" si="1"/>
        <v>0.2</v>
      </c>
      <c r="M33" s="139">
        <v>0.33</v>
      </c>
      <c r="N33" s="151">
        <f>SUM(L33:L34)*M33</f>
        <v>6.6000000000000003E-2</v>
      </c>
      <c r="O33" s="139">
        <f>+N33/M33</f>
        <v>0.2</v>
      </c>
      <c r="P33" s="129">
        <v>6300000</v>
      </c>
      <c r="Q33" s="136" t="s">
        <v>44</v>
      </c>
    </row>
    <row r="34" spans="1:17" ht="89.25">
      <c r="A34" s="138"/>
      <c r="B34" s="138"/>
      <c r="C34" s="147"/>
      <c r="D34" s="55" t="s">
        <v>71</v>
      </c>
      <c r="E34" s="56" t="s">
        <v>53</v>
      </c>
      <c r="F34" s="57">
        <v>0.8</v>
      </c>
      <c r="G34" s="56"/>
      <c r="H34" s="56"/>
      <c r="I34" s="56" t="s">
        <v>43</v>
      </c>
      <c r="J34" s="56" t="s">
        <v>43</v>
      </c>
      <c r="K34" s="31">
        <v>0</v>
      </c>
      <c r="L34" s="31">
        <f t="shared" si="1"/>
        <v>0</v>
      </c>
      <c r="M34" s="141"/>
      <c r="N34" s="153"/>
      <c r="O34" s="141"/>
      <c r="P34" s="131"/>
      <c r="Q34" s="138"/>
    </row>
    <row r="35" spans="1:17" ht="67.5" customHeight="1">
      <c r="A35" s="135" t="s">
        <v>72</v>
      </c>
      <c r="B35" s="136" t="s">
        <v>40</v>
      </c>
      <c r="C35" s="145">
        <v>44561</v>
      </c>
      <c r="D35" s="55" t="s">
        <v>73</v>
      </c>
      <c r="E35" s="135" t="s">
        <v>53</v>
      </c>
      <c r="F35" s="57">
        <v>0.15</v>
      </c>
      <c r="G35" s="56"/>
      <c r="H35" s="56" t="s">
        <v>43</v>
      </c>
      <c r="I35" s="56"/>
      <c r="J35" s="56"/>
      <c r="K35" s="31">
        <v>0</v>
      </c>
      <c r="L35" s="31">
        <f t="shared" si="1"/>
        <v>0</v>
      </c>
      <c r="M35" s="139">
        <v>0.34</v>
      </c>
      <c r="N35" s="151">
        <f>SUM(L35:L40)*M35</f>
        <v>6.8000000000000005E-2</v>
      </c>
      <c r="O35" s="139">
        <f>+N35/M35</f>
        <v>0.2</v>
      </c>
      <c r="P35" s="129">
        <v>12000000</v>
      </c>
      <c r="Q35" s="136" t="s">
        <v>44</v>
      </c>
    </row>
    <row r="36" spans="1:17" ht="77.25" customHeight="1">
      <c r="A36" s="135"/>
      <c r="B36" s="137"/>
      <c r="C36" s="146"/>
      <c r="D36" s="55" t="s">
        <v>74</v>
      </c>
      <c r="E36" s="135"/>
      <c r="F36" s="57">
        <v>0.2</v>
      </c>
      <c r="G36" s="56" t="s">
        <v>43</v>
      </c>
      <c r="H36" s="56"/>
      <c r="I36" s="56"/>
      <c r="J36" s="61"/>
      <c r="K36" s="31">
        <v>1</v>
      </c>
      <c r="L36" s="31">
        <f t="shared" si="1"/>
        <v>0.2</v>
      </c>
      <c r="M36" s="140"/>
      <c r="N36" s="152"/>
      <c r="O36" s="140"/>
      <c r="P36" s="130"/>
      <c r="Q36" s="137"/>
    </row>
    <row r="37" spans="1:17" ht="102">
      <c r="A37" s="135"/>
      <c r="B37" s="137"/>
      <c r="C37" s="146"/>
      <c r="D37" s="55" t="s">
        <v>75</v>
      </c>
      <c r="E37" s="56" t="s">
        <v>53</v>
      </c>
      <c r="F37" s="31">
        <v>0.2</v>
      </c>
      <c r="G37" s="30"/>
      <c r="H37" s="30"/>
      <c r="I37" s="30"/>
      <c r="J37" s="30" t="s">
        <v>43</v>
      </c>
      <c r="K37" s="31">
        <v>0</v>
      </c>
      <c r="L37" s="31">
        <f t="shared" si="1"/>
        <v>0</v>
      </c>
      <c r="M37" s="140"/>
      <c r="N37" s="152"/>
      <c r="O37" s="140"/>
      <c r="P37" s="130"/>
      <c r="Q37" s="137"/>
    </row>
    <row r="38" spans="1:17" ht="77.25" customHeight="1">
      <c r="A38" s="135"/>
      <c r="B38" s="137"/>
      <c r="C38" s="146"/>
      <c r="D38" s="55" t="s">
        <v>76</v>
      </c>
      <c r="E38" s="56" t="s">
        <v>53</v>
      </c>
      <c r="F38" s="31">
        <v>0.1</v>
      </c>
      <c r="G38" s="61"/>
      <c r="H38" s="62"/>
      <c r="I38" s="62"/>
      <c r="J38" s="30" t="s">
        <v>43</v>
      </c>
      <c r="K38" s="31">
        <v>0</v>
      </c>
      <c r="L38" s="31">
        <f t="shared" si="1"/>
        <v>0</v>
      </c>
      <c r="M38" s="140"/>
      <c r="N38" s="152"/>
      <c r="O38" s="140"/>
      <c r="P38" s="130"/>
      <c r="Q38" s="137"/>
    </row>
    <row r="39" spans="1:17" ht="51.75" customHeight="1">
      <c r="A39" s="135"/>
      <c r="B39" s="138"/>
      <c r="C39" s="147"/>
      <c r="D39" s="55" t="s">
        <v>77</v>
      </c>
      <c r="E39" s="56" t="s">
        <v>53</v>
      </c>
      <c r="F39" s="31">
        <v>0.2</v>
      </c>
      <c r="G39" s="56"/>
      <c r="H39" s="30" t="s">
        <v>43</v>
      </c>
      <c r="I39" s="62"/>
      <c r="J39" s="30" t="s">
        <v>43</v>
      </c>
      <c r="K39" s="31">
        <v>0</v>
      </c>
      <c r="L39" s="31">
        <f t="shared" si="1"/>
        <v>0</v>
      </c>
      <c r="M39" s="140"/>
      <c r="N39" s="152"/>
      <c r="O39" s="140"/>
      <c r="P39" s="131"/>
      <c r="Q39" s="137"/>
    </row>
    <row r="40" spans="1:17" ht="38.25">
      <c r="A40" s="135"/>
      <c r="B40" s="63" t="s">
        <v>78</v>
      </c>
      <c r="C40" s="64">
        <v>44561</v>
      </c>
      <c r="D40" s="65" t="s">
        <v>79</v>
      </c>
      <c r="E40" s="63" t="s">
        <v>58</v>
      </c>
      <c r="F40" s="66">
        <v>0.15</v>
      </c>
      <c r="G40" s="56"/>
      <c r="H40" s="56" t="s">
        <v>43</v>
      </c>
      <c r="I40" s="56" t="s">
        <v>43</v>
      </c>
      <c r="J40" s="56" t="s">
        <v>43</v>
      </c>
      <c r="K40" s="31">
        <v>0</v>
      </c>
      <c r="L40" s="31">
        <f t="shared" si="1"/>
        <v>0</v>
      </c>
      <c r="M40" s="141"/>
      <c r="N40" s="153"/>
      <c r="O40" s="141"/>
      <c r="P40" s="67">
        <v>5000000</v>
      </c>
      <c r="Q40" s="138"/>
    </row>
    <row r="41" spans="1:17" ht="15">
      <c r="A41" s="47"/>
      <c r="B41" s="68"/>
      <c r="C41" s="68"/>
      <c r="D41" s="69"/>
      <c r="E41" s="68"/>
      <c r="F41" s="70"/>
      <c r="G41" s="47"/>
      <c r="H41" s="47"/>
      <c r="I41" s="47"/>
      <c r="J41" s="47"/>
      <c r="K41" s="71"/>
      <c r="L41" s="71"/>
      <c r="N41" s="52">
        <f>SUM(N28:N40)</f>
        <v>0.26600000000000001</v>
      </c>
      <c r="O41" s="72">
        <f>AVERAGE(O28:O40)</f>
        <v>0.26666666666666666</v>
      </c>
    </row>
    <row r="42" spans="1:17">
      <c r="A42" s="47"/>
      <c r="B42" s="73"/>
      <c r="C42" s="74"/>
      <c r="D42" s="75"/>
      <c r="E42" s="47"/>
      <c r="F42" s="76"/>
      <c r="G42" s="47"/>
      <c r="H42" s="47"/>
      <c r="I42" s="47"/>
      <c r="J42" s="47"/>
      <c r="K42" s="71"/>
      <c r="L42" s="71"/>
    </row>
    <row r="43" spans="1:17" ht="17.25" customHeight="1">
      <c r="A43" s="157" t="s">
        <v>80</v>
      </c>
      <c r="B43" s="158"/>
      <c r="C43" s="159" t="s">
        <v>81</v>
      </c>
      <c r="D43" s="167"/>
      <c r="E43" s="167"/>
      <c r="F43" s="167"/>
      <c r="G43" s="167"/>
      <c r="H43" s="167"/>
      <c r="I43" s="167"/>
      <c r="J43" s="167"/>
      <c r="K43" s="167"/>
      <c r="L43" s="167"/>
      <c r="M43" s="167"/>
      <c r="N43" s="167"/>
      <c r="O43" s="167"/>
      <c r="P43" s="167"/>
      <c r="Q43" s="167"/>
    </row>
    <row r="44" spans="1:17" s="4" customFormat="1" ht="25.5">
      <c r="A44" s="168" t="s">
        <v>15</v>
      </c>
      <c r="B44" s="5" t="s">
        <v>16</v>
      </c>
      <c r="C44" s="5" t="s">
        <v>17</v>
      </c>
      <c r="D44" s="6" t="s">
        <v>18</v>
      </c>
      <c r="E44" s="7" t="s">
        <v>16</v>
      </c>
      <c r="F44" s="53" t="s">
        <v>19</v>
      </c>
      <c r="G44" s="170" t="s">
        <v>20</v>
      </c>
      <c r="H44" s="171"/>
      <c r="I44" s="171"/>
      <c r="J44" s="171"/>
      <c r="K44" s="8" t="s">
        <v>21</v>
      </c>
      <c r="L44" s="8" t="s">
        <v>22</v>
      </c>
      <c r="M44" s="9" t="s">
        <v>23</v>
      </c>
      <c r="N44" s="9" t="s">
        <v>22</v>
      </c>
      <c r="O44" s="10" t="s">
        <v>24</v>
      </c>
      <c r="P44" s="11" t="s">
        <v>25</v>
      </c>
      <c r="Q44" s="172" t="s">
        <v>26</v>
      </c>
    </row>
    <row r="45" spans="1:17" s="4" customFormat="1" ht="25.5">
      <c r="A45" s="169"/>
      <c r="B45" s="12" t="s">
        <v>27</v>
      </c>
      <c r="C45" s="13" t="s">
        <v>28</v>
      </c>
      <c r="D45" s="14" t="s">
        <v>29</v>
      </c>
      <c r="E45" s="15" t="s">
        <v>30</v>
      </c>
      <c r="F45" s="54"/>
      <c r="G45" s="15" t="s">
        <v>31</v>
      </c>
      <c r="H45" s="15" t="s">
        <v>32</v>
      </c>
      <c r="I45" s="15" t="s">
        <v>33</v>
      </c>
      <c r="J45" s="15" t="s">
        <v>34</v>
      </c>
      <c r="K45" s="8" t="s">
        <v>35</v>
      </c>
      <c r="L45" s="8" t="s">
        <v>36</v>
      </c>
      <c r="M45" s="9" t="s">
        <v>37</v>
      </c>
      <c r="N45" s="9" t="s">
        <v>28</v>
      </c>
      <c r="O45" s="10" t="s">
        <v>28</v>
      </c>
      <c r="P45" s="16" t="s">
        <v>38</v>
      </c>
      <c r="Q45" s="173"/>
    </row>
    <row r="46" spans="1:17" ht="78.75" customHeight="1">
      <c r="A46" s="135" t="s">
        <v>82</v>
      </c>
      <c r="B46" s="136" t="s">
        <v>40</v>
      </c>
      <c r="C46" s="163">
        <v>44561</v>
      </c>
      <c r="D46" s="55" t="s">
        <v>83</v>
      </c>
      <c r="E46" s="56" t="s">
        <v>53</v>
      </c>
      <c r="F46" s="77">
        <v>0.2</v>
      </c>
      <c r="G46" s="56"/>
      <c r="H46" s="56"/>
      <c r="I46" s="56" t="s">
        <v>43</v>
      </c>
      <c r="J46" s="61"/>
      <c r="K46" s="31">
        <v>0</v>
      </c>
      <c r="L46" s="31">
        <f>+K46*F46</f>
        <v>0</v>
      </c>
      <c r="M46" s="164">
        <v>0.25</v>
      </c>
      <c r="N46" s="151">
        <f>SUM(L46:L48)*M46</f>
        <v>0</v>
      </c>
      <c r="O46" s="139">
        <f>+N46/M46</f>
        <v>0</v>
      </c>
      <c r="P46" s="154">
        <v>30000000</v>
      </c>
      <c r="Q46" s="136" t="s">
        <v>44</v>
      </c>
    </row>
    <row r="47" spans="1:17" ht="51" customHeight="1">
      <c r="A47" s="135"/>
      <c r="B47" s="137"/>
      <c r="C47" s="163"/>
      <c r="D47" s="78" t="s">
        <v>190</v>
      </c>
      <c r="E47" s="56" t="s">
        <v>53</v>
      </c>
      <c r="F47" s="77">
        <v>0.4</v>
      </c>
      <c r="G47" s="56"/>
      <c r="H47" s="56" t="s">
        <v>43</v>
      </c>
      <c r="I47" s="56"/>
      <c r="J47" s="56"/>
      <c r="K47" s="31">
        <v>0</v>
      </c>
      <c r="L47" s="31">
        <f t="shared" ref="L47:L58" si="2">+K47*F47</f>
        <v>0</v>
      </c>
      <c r="M47" s="165"/>
      <c r="N47" s="152"/>
      <c r="O47" s="140"/>
      <c r="P47" s="155"/>
      <c r="Q47" s="137"/>
    </row>
    <row r="48" spans="1:17" ht="51">
      <c r="A48" s="135"/>
      <c r="B48" s="138"/>
      <c r="C48" s="135"/>
      <c r="D48" s="65" t="s">
        <v>84</v>
      </c>
      <c r="E48" s="56" t="s">
        <v>53</v>
      </c>
      <c r="F48" s="77">
        <v>0.4</v>
      </c>
      <c r="G48" s="56"/>
      <c r="H48" s="124" t="s">
        <v>43</v>
      </c>
      <c r="I48" s="56"/>
      <c r="J48" s="56"/>
      <c r="K48" s="31">
        <v>0</v>
      </c>
      <c r="L48" s="31">
        <f t="shared" si="2"/>
        <v>0</v>
      </c>
      <c r="M48" s="166"/>
      <c r="N48" s="153"/>
      <c r="O48" s="141"/>
      <c r="P48" s="156"/>
      <c r="Q48" s="138"/>
    </row>
    <row r="49" spans="1:17" ht="75.75" customHeight="1">
      <c r="A49" s="136" t="s">
        <v>85</v>
      </c>
      <c r="B49" s="56" t="s">
        <v>40</v>
      </c>
      <c r="C49" s="145">
        <v>44561</v>
      </c>
      <c r="D49" s="125" t="s">
        <v>86</v>
      </c>
      <c r="E49" s="56" t="s">
        <v>53</v>
      </c>
      <c r="F49" s="77">
        <v>0.33</v>
      </c>
      <c r="G49" s="56"/>
      <c r="H49" s="56"/>
      <c r="I49" s="56"/>
      <c r="J49" s="56" t="s">
        <v>43</v>
      </c>
      <c r="K49" s="31">
        <v>0</v>
      </c>
      <c r="L49" s="31">
        <f t="shared" si="2"/>
        <v>0</v>
      </c>
      <c r="M49" s="139">
        <v>0.25</v>
      </c>
      <c r="N49" s="151">
        <f>SUM(L49:L51)*M49</f>
        <v>0</v>
      </c>
      <c r="O49" s="139">
        <f>+N49/M49</f>
        <v>0</v>
      </c>
      <c r="P49" s="154">
        <v>10000000</v>
      </c>
      <c r="Q49" s="136" t="s">
        <v>44</v>
      </c>
    </row>
    <row r="50" spans="1:17" ht="75.75" customHeight="1">
      <c r="A50" s="137"/>
      <c r="B50" s="136" t="s">
        <v>87</v>
      </c>
      <c r="C50" s="146"/>
      <c r="D50" s="55" t="s">
        <v>88</v>
      </c>
      <c r="E50" s="56" t="s">
        <v>89</v>
      </c>
      <c r="F50" s="77">
        <v>0.33</v>
      </c>
      <c r="G50" s="56"/>
      <c r="H50" s="56" t="s">
        <v>43</v>
      </c>
      <c r="I50" s="56"/>
      <c r="J50" s="56" t="s">
        <v>43</v>
      </c>
      <c r="K50" s="31">
        <v>0</v>
      </c>
      <c r="L50" s="31">
        <f t="shared" si="2"/>
        <v>0</v>
      </c>
      <c r="M50" s="140"/>
      <c r="N50" s="174"/>
      <c r="O50" s="140"/>
      <c r="P50" s="155"/>
      <c r="Q50" s="137"/>
    </row>
    <row r="51" spans="1:17" ht="60.75" customHeight="1">
      <c r="A51" s="137"/>
      <c r="B51" s="138"/>
      <c r="C51" s="146"/>
      <c r="D51" s="65" t="s">
        <v>90</v>
      </c>
      <c r="E51" s="56" t="s">
        <v>91</v>
      </c>
      <c r="F51" s="77">
        <v>0.34</v>
      </c>
      <c r="G51" s="56"/>
      <c r="H51" s="56" t="s">
        <v>43</v>
      </c>
      <c r="I51" s="56"/>
      <c r="J51" s="56" t="s">
        <v>43</v>
      </c>
      <c r="K51" s="31">
        <v>0</v>
      </c>
      <c r="L51" s="31">
        <f t="shared" si="2"/>
        <v>0</v>
      </c>
      <c r="M51" s="141"/>
      <c r="N51" s="153"/>
      <c r="O51" s="141"/>
      <c r="P51" s="155"/>
      <c r="Q51" s="137"/>
    </row>
    <row r="52" spans="1:17" ht="77.25" customHeight="1">
      <c r="A52" s="135" t="s">
        <v>92</v>
      </c>
      <c r="B52" s="135" t="s">
        <v>93</v>
      </c>
      <c r="C52" s="163">
        <v>44561</v>
      </c>
      <c r="D52" s="65" t="s">
        <v>94</v>
      </c>
      <c r="E52" s="56" t="s">
        <v>95</v>
      </c>
      <c r="F52" s="77">
        <v>0.5</v>
      </c>
      <c r="G52" s="56" t="s">
        <v>43</v>
      </c>
      <c r="H52" s="56" t="s">
        <v>43</v>
      </c>
      <c r="I52" s="56" t="s">
        <v>43</v>
      </c>
      <c r="J52" s="56" t="s">
        <v>43</v>
      </c>
      <c r="K52" s="31">
        <v>1</v>
      </c>
      <c r="L52" s="31">
        <f t="shared" si="2"/>
        <v>0.5</v>
      </c>
      <c r="M52" s="139">
        <v>0.25</v>
      </c>
      <c r="N52" s="151">
        <f>SUM(L52:L53)*M52</f>
        <v>0.25</v>
      </c>
      <c r="O52" s="139">
        <f>+N52/M52</f>
        <v>1</v>
      </c>
      <c r="P52" s="154">
        <v>10000000</v>
      </c>
      <c r="Q52" s="136" t="s">
        <v>44</v>
      </c>
    </row>
    <row r="53" spans="1:17" ht="77.25" customHeight="1">
      <c r="A53" s="135"/>
      <c r="B53" s="135"/>
      <c r="C53" s="163"/>
      <c r="D53" s="65" t="s">
        <v>96</v>
      </c>
      <c r="E53" s="56" t="s">
        <v>97</v>
      </c>
      <c r="F53" s="77">
        <v>0.5</v>
      </c>
      <c r="G53" s="56"/>
      <c r="H53" s="56" t="s">
        <v>43</v>
      </c>
      <c r="I53" s="56"/>
      <c r="J53" s="56"/>
      <c r="K53" s="31">
        <v>1</v>
      </c>
      <c r="L53" s="31">
        <f t="shared" si="2"/>
        <v>0.5</v>
      </c>
      <c r="M53" s="140"/>
      <c r="N53" s="152"/>
      <c r="O53" s="140"/>
      <c r="P53" s="155"/>
      <c r="Q53" s="137"/>
    </row>
    <row r="54" spans="1:17" ht="57" customHeight="1">
      <c r="A54" s="135" t="s">
        <v>98</v>
      </c>
      <c r="B54" s="56" t="s">
        <v>99</v>
      </c>
      <c r="C54" s="163">
        <v>44561</v>
      </c>
      <c r="D54" s="65" t="s">
        <v>100</v>
      </c>
      <c r="E54" s="56" t="s">
        <v>91</v>
      </c>
      <c r="F54" s="77">
        <v>0.3</v>
      </c>
      <c r="G54" s="56"/>
      <c r="H54" s="56" t="s">
        <v>43</v>
      </c>
      <c r="I54" s="61"/>
      <c r="J54" s="56"/>
      <c r="K54" s="31">
        <v>0</v>
      </c>
      <c r="L54" s="31">
        <f t="shared" si="2"/>
        <v>0</v>
      </c>
      <c r="M54" s="139">
        <v>0.25</v>
      </c>
      <c r="N54" s="151">
        <f>SUM(L54:L57)*M54</f>
        <v>0.05</v>
      </c>
      <c r="O54" s="139">
        <f>+N54/M54</f>
        <v>0.2</v>
      </c>
      <c r="P54" s="154">
        <v>8000000</v>
      </c>
      <c r="Q54" s="136" t="s">
        <v>44</v>
      </c>
    </row>
    <row r="55" spans="1:17" ht="57.75" customHeight="1">
      <c r="A55" s="135"/>
      <c r="B55" s="56" t="s">
        <v>101</v>
      </c>
      <c r="C55" s="163"/>
      <c r="D55" s="65" t="s">
        <v>102</v>
      </c>
      <c r="E55" s="56" t="s">
        <v>97</v>
      </c>
      <c r="F55" s="77">
        <v>0.3</v>
      </c>
      <c r="G55" s="56"/>
      <c r="H55" s="56"/>
      <c r="I55" s="56"/>
      <c r="J55" s="56" t="s">
        <v>43</v>
      </c>
      <c r="K55" s="31">
        <v>0</v>
      </c>
      <c r="L55" s="31">
        <f t="shared" si="2"/>
        <v>0</v>
      </c>
      <c r="M55" s="140"/>
      <c r="N55" s="152"/>
      <c r="O55" s="140"/>
      <c r="P55" s="155"/>
      <c r="Q55" s="137"/>
    </row>
    <row r="56" spans="1:17" ht="57.75" customHeight="1">
      <c r="A56" s="135"/>
      <c r="B56" s="136" t="s">
        <v>40</v>
      </c>
      <c r="C56" s="163"/>
      <c r="D56" s="65" t="s">
        <v>103</v>
      </c>
      <c r="E56" s="56" t="s">
        <v>104</v>
      </c>
      <c r="F56" s="77">
        <v>0.2</v>
      </c>
      <c r="G56" s="56"/>
      <c r="H56" s="56" t="s">
        <v>43</v>
      </c>
      <c r="I56" s="56"/>
      <c r="J56" s="56"/>
      <c r="K56" s="31">
        <v>1</v>
      </c>
      <c r="L56" s="31">
        <f t="shared" si="2"/>
        <v>0.2</v>
      </c>
      <c r="M56" s="140"/>
      <c r="N56" s="152"/>
      <c r="O56" s="140"/>
      <c r="P56" s="155"/>
      <c r="Q56" s="137"/>
    </row>
    <row r="57" spans="1:17" ht="81" customHeight="1">
      <c r="A57" s="135"/>
      <c r="B57" s="138"/>
      <c r="C57" s="163"/>
      <c r="D57" s="55" t="s">
        <v>105</v>
      </c>
      <c r="E57" s="56" t="s">
        <v>104</v>
      </c>
      <c r="F57" s="77">
        <v>0.2</v>
      </c>
      <c r="G57" s="56"/>
      <c r="H57" s="56" t="s">
        <v>43</v>
      </c>
      <c r="I57" s="56"/>
      <c r="J57" s="56" t="s">
        <v>43</v>
      </c>
      <c r="K57" s="31">
        <v>0</v>
      </c>
      <c r="L57" s="31">
        <f t="shared" si="2"/>
        <v>0</v>
      </c>
      <c r="M57" s="141"/>
      <c r="N57" s="153"/>
      <c r="O57" s="141"/>
      <c r="P57" s="156"/>
      <c r="Q57" s="138"/>
    </row>
    <row r="58" spans="1:17" ht="15">
      <c r="A58" s="1"/>
      <c r="B58" s="47"/>
      <c r="C58" s="79"/>
      <c r="F58" s="50"/>
      <c r="G58" s="47"/>
      <c r="H58" s="47"/>
      <c r="I58" s="47"/>
      <c r="J58" s="47"/>
      <c r="K58" s="51"/>
      <c r="L58" s="51">
        <f t="shared" si="2"/>
        <v>0</v>
      </c>
      <c r="N58" s="44">
        <f>SUM(N46:N57)</f>
        <v>0.3</v>
      </c>
      <c r="O58" s="45">
        <f>AVERAGE(O46:O57)</f>
        <v>0.3</v>
      </c>
    </row>
    <row r="59" spans="1:17">
      <c r="A59" s="40"/>
      <c r="B59" s="47"/>
      <c r="C59" s="80"/>
      <c r="D59" s="81"/>
      <c r="E59" s="40"/>
      <c r="F59" s="82"/>
      <c r="G59" s="40"/>
      <c r="H59" s="40"/>
      <c r="I59" s="40"/>
      <c r="J59" s="40"/>
      <c r="K59" s="83"/>
      <c r="L59" s="83"/>
    </row>
    <row r="60" spans="1:17" ht="18" customHeight="1">
      <c r="A60" s="157" t="s">
        <v>106</v>
      </c>
      <c r="B60" s="158"/>
      <c r="C60" s="159" t="s">
        <v>107</v>
      </c>
      <c r="D60" s="167"/>
      <c r="E60" s="167"/>
      <c r="F60" s="167"/>
      <c r="G60" s="167"/>
      <c r="H60" s="167"/>
      <c r="I60" s="167"/>
      <c r="J60" s="167"/>
      <c r="K60" s="167"/>
      <c r="L60" s="167"/>
      <c r="M60" s="167"/>
      <c r="N60" s="167"/>
      <c r="O60" s="167"/>
      <c r="P60" s="167"/>
      <c r="Q60" s="167"/>
    </row>
    <row r="61" spans="1:17" s="4" customFormat="1" ht="25.5">
      <c r="A61" s="168" t="s">
        <v>15</v>
      </c>
      <c r="B61" s="5" t="s">
        <v>16</v>
      </c>
      <c r="C61" s="5" t="s">
        <v>17</v>
      </c>
      <c r="D61" s="6" t="s">
        <v>18</v>
      </c>
      <c r="E61" s="7" t="s">
        <v>16</v>
      </c>
      <c r="F61" s="53" t="s">
        <v>19</v>
      </c>
      <c r="G61" s="170" t="s">
        <v>20</v>
      </c>
      <c r="H61" s="171"/>
      <c r="I61" s="171"/>
      <c r="J61" s="171"/>
      <c r="K61" s="8" t="s">
        <v>21</v>
      </c>
      <c r="L61" s="8" t="s">
        <v>22</v>
      </c>
      <c r="M61" s="9" t="s">
        <v>23</v>
      </c>
      <c r="N61" s="9" t="s">
        <v>22</v>
      </c>
      <c r="O61" s="10" t="s">
        <v>24</v>
      </c>
      <c r="P61" s="11" t="s">
        <v>25</v>
      </c>
      <c r="Q61" s="172" t="s">
        <v>26</v>
      </c>
    </row>
    <row r="62" spans="1:17" s="4" customFormat="1" ht="25.5">
      <c r="A62" s="169"/>
      <c r="B62" s="12" t="s">
        <v>27</v>
      </c>
      <c r="C62" s="13" t="s">
        <v>28</v>
      </c>
      <c r="D62" s="14" t="s">
        <v>29</v>
      </c>
      <c r="E62" s="15" t="s">
        <v>30</v>
      </c>
      <c r="F62" s="54"/>
      <c r="G62" s="15" t="s">
        <v>31</v>
      </c>
      <c r="H62" s="15" t="s">
        <v>32</v>
      </c>
      <c r="I62" s="15" t="s">
        <v>33</v>
      </c>
      <c r="J62" s="15" t="s">
        <v>34</v>
      </c>
      <c r="K62" s="8" t="s">
        <v>35</v>
      </c>
      <c r="L62" s="8" t="s">
        <v>36</v>
      </c>
      <c r="M62" s="9" t="s">
        <v>37</v>
      </c>
      <c r="N62" s="9" t="s">
        <v>28</v>
      </c>
      <c r="O62" s="10" t="s">
        <v>28</v>
      </c>
      <c r="P62" s="16" t="s">
        <v>38</v>
      </c>
      <c r="Q62" s="173"/>
    </row>
    <row r="63" spans="1:17" ht="78" customHeight="1">
      <c r="A63" s="135" t="s">
        <v>108</v>
      </c>
      <c r="B63" s="135" t="s">
        <v>109</v>
      </c>
      <c r="C63" s="163">
        <v>44561</v>
      </c>
      <c r="D63" s="55" t="s">
        <v>110</v>
      </c>
      <c r="E63" s="63" t="s">
        <v>53</v>
      </c>
      <c r="F63" s="77">
        <v>0.4</v>
      </c>
      <c r="G63" s="56" t="s">
        <v>43</v>
      </c>
      <c r="H63" s="56" t="s">
        <v>43</v>
      </c>
      <c r="I63" s="56" t="s">
        <v>43</v>
      </c>
      <c r="J63" s="56" t="s">
        <v>43</v>
      </c>
      <c r="K63" s="31">
        <v>1</v>
      </c>
      <c r="L63" s="31">
        <f>+K63*F63</f>
        <v>0.4</v>
      </c>
      <c r="M63" s="164">
        <v>0.34</v>
      </c>
      <c r="N63" s="151">
        <f>SUM(L63:L66)*M63</f>
        <v>0.13600000000000001</v>
      </c>
      <c r="O63" s="139">
        <f>+N63/M63</f>
        <v>0.4</v>
      </c>
      <c r="P63" s="154">
        <v>7000000</v>
      </c>
      <c r="Q63" s="136" t="s">
        <v>44</v>
      </c>
    </row>
    <row r="64" spans="1:17" ht="83.25" customHeight="1">
      <c r="A64" s="135"/>
      <c r="B64" s="135"/>
      <c r="C64" s="135"/>
      <c r="D64" s="55" t="s">
        <v>111</v>
      </c>
      <c r="E64" s="63" t="s">
        <v>53</v>
      </c>
      <c r="F64" s="77">
        <v>0.15</v>
      </c>
      <c r="G64" s="56"/>
      <c r="H64" s="56" t="s">
        <v>43</v>
      </c>
      <c r="I64" s="56"/>
      <c r="J64" s="56"/>
      <c r="K64" s="31">
        <v>0</v>
      </c>
      <c r="L64" s="31">
        <f t="shared" ref="L64:L72" si="3">+K64*F64</f>
        <v>0</v>
      </c>
      <c r="M64" s="165"/>
      <c r="N64" s="152"/>
      <c r="O64" s="140"/>
      <c r="P64" s="155"/>
      <c r="Q64" s="137"/>
    </row>
    <row r="65" spans="1:17" ht="38.25">
      <c r="A65" s="135"/>
      <c r="B65" s="135"/>
      <c r="C65" s="135"/>
      <c r="D65" s="55" t="s">
        <v>112</v>
      </c>
      <c r="E65" s="63" t="s">
        <v>53</v>
      </c>
      <c r="F65" s="77">
        <v>0.3</v>
      </c>
      <c r="G65" s="56"/>
      <c r="H65" s="56"/>
      <c r="I65" s="56" t="s">
        <v>43</v>
      </c>
      <c r="J65" s="56"/>
      <c r="K65" s="31">
        <v>0</v>
      </c>
      <c r="L65" s="31">
        <f t="shared" si="3"/>
        <v>0</v>
      </c>
      <c r="M65" s="165"/>
      <c r="N65" s="152"/>
      <c r="O65" s="140"/>
      <c r="P65" s="155"/>
      <c r="Q65" s="137"/>
    </row>
    <row r="66" spans="1:17" ht="67.5" customHeight="1">
      <c r="A66" s="135"/>
      <c r="B66" s="135"/>
      <c r="C66" s="135"/>
      <c r="D66" s="58" t="s">
        <v>113</v>
      </c>
      <c r="E66" s="63" t="s">
        <v>53</v>
      </c>
      <c r="F66" s="31">
        <v>0.15</v>
      </c>
      <c r="G66" s="56"/>
      <c r="H66" s="56"/>
      <c r="I66" s="56"/>
      <c r="J66" s="56" t="s">
        <v>43</v>
      </c>
      <c r="K66" s="31">
        <v>0</v>
      </c>
      <c r="L66" s="31">
        <f t="shared" si="3"/>
        <v>0</v>
      </c>
      <c r="M66" s="166"/>
      <c r="N66" s="153"/>
      <c r="O66" s="141"/>
      <c r="P66" s="155"/>
      <c r="Q66" s="137"/>
    </row>
    <row r="67" spans="1:17" ht="54" customHeight="1">
      <c r="A67" s="135" t="s">
        <v>114</v>
      </c>
      <c r="B67" s="135" t="s">
        <v>115</v>
      </c>
      <c r="C67" s="163">
        <v>44561</v>
      </c>
      <c r="D67" s="55" t="s">
        <v>116</v>
      </c>
      <c r="E67" s="56" t="s">
        <v>95</v>
      </c>
      <c r="F67" s="77">
        <v>0.4</v>
      </c>
      <c r="G67" s="56" t="s">
        <v>43</v>
      </c>
      <c r="H67" s="56" t="s">
        <v>43</v>
      </c>
      <c r="I67" s="56" t="s">
        <v>43</v>
      </c>
      <c r="J67" s="56" t="s">
        <v>43</v>
      </c>
      <c r="K67" s="31">
        <v>1</v>
      </c>
      <c r="L67" s="31">
        <f t="shared" si="3"/>
        <v>0.4</v>
      </c>
      <c r="M67" s="139">
        <v>0.33</v>
      </c>
      <c r="N67" s="151">
        <f>SUM(L67:L69)*M67</f>
        <v>0.26400000000000001</v>
      </c>
      <c r="O67" s="139">
        <f>+N67/M67</f>
        <v>0.8</v>
      </c>
      <c r="P67" s="154">
        <v>8000000</v>
      </c>
      <c r="Q67" s="136" t="s">
        <v>44</v>
      </c>
    </row>
    <row r="68" spans="1:17" ht="48" customHeight="1">
      <c r="A68" s="135"/>
      <c r="B68" s="135"/>
      <c r="C68" s="163"/>
      <c r="D68" s="55" t="s">
        <v>117</v>
      </c>
      <c r="E68" s="56" t="s">
        <v>118</v>
      </c>
      <c r="F68" s="77">
        <v>0.4</v>
      </c>
      <c r="G68" s="56" t="s">
        <v>43</v>
      </c>
      <c r="H68" s="56" t="s">
        <v>43</v>
      </c>
      <c r="I68" s="56" t="s">
        <v>43</v>
      </c>
      <c r="J68" s="56" t="s">
        <v>43</v>
      </c>
      <c r="K68" s="31">
        <v>1</v>
      </c>
      <c r="L68" s="31">
        <f t="shared" si="3"/>
        <v>0.4</v>
      </c>
      <c r="M68" s="140"/>
      <c r="N68" s="152"/>
      <c r="O68" s="140"/>
      <c r="P68" s="155"/>
      <c r="Q68" s="137"/>
    </row>
    <row r="69" spans="1:17" ht="48.75" customHeight="1">
      <c r="A69" s="135"/>
      <c r="B69" s="135"/>
      <c r="C69" s="163"/>
      <c r="D69" s="55" t="s">
        <v>119</v>
      </c>
      <c r="E69" s="56" t="s">
        <v>91</v>
      </c>
      <c r="F69" s="66">
        <v>0.2</v>
      </c>
      <c r="G69" s="84"/>
      <c r="H69" s="63" t="s">
        <v>43</v>
      </c>
      <c r="I69" s="63"/>
      <c r="J69" s="63" t="s">
        <v>43</v>
      </c>
      <c r="K69" s="21">
        <v>0</v>
      </c>
      <c r="L69" s="21">
        <f t="shared" si="3"/>
        <v>0</v>
      </c>
      <c r="M69" s="141"/>
      <c r="N69" s="153"/>
      <c r="O69" s="141"/>
      <c r="P69" s="155"/>
      <c r="Q69" s="137"/>
    </row>
    <row r="70" spans="1:17" ht="72" customHeight="1">
      <c r="A70" s="135" t="s">
        <v>120</v>
      </c>
      <c r="B70" s="135" t="s">
        <v>121</v>
      </c>
      <c r="C70" s="163">
        <v>44561</v>
      </c>
      <c r="D70" s="55" t="s">
        <v>122</v>
      </c>
      <c r="E70" s="56" t="s">
        <v>123</v>
      </c>
      <c r="F70" s="66">
        <v>0.35</v>
      </c>
      <c r="G70" s="63"/>
      <c r="H70" s="63"/>
      <c r="I70" s="63" t="s">
        <v>43</v>
      </c>
      <c r="J70" s="63"/>
      <c r="K70" s="21">
        <v>0</v>
      </c>
      <c r="L70" s="21">
        <f t="shared" si="3"/>
        <v>0</v>
      </c>
      <c r="M70" s="164">
        <v>0.33</v>
      </c>
      <c r="N70" s="151">
        <f>SUM(L70:L72)*M70</f>
        <v>9.9000000000000005E-2</v>
      </c>
      <c r="O70" s="139">
        <f>+N70/M70</f>
        <v>0.3</v>
      </c>
      <c r="P70" s="154">
        <v>4000000</v>
      </c>
      <c r="Q70" s="136" t="s">
        <v>44</v>
      </c>
    </row>
    <row r="71" spans="1:17" ht="63.75">
      <c r="A71" s="135"/>
      <c r="B71" s="135"/>
      <c r="C71" s="163"/>
      <c r="D71" s="58" t="s">
        <v>124</v>
      </c>
      <c r="E71" s="30" t="s">
        <v>123</v>
      </c>
      <c r="F71" s="31">
        <v>0.35</v>
      </c>
      <c r="G71" s="30"/>
      <c r="H71" s="30" t="s">
        <v>43</v>
      </c>
      <c r="I71" s="30"/>
      <c r="J71" s="30"/>
      <c r="K71" s="126">
        <v>0</v>
      </c>
      <c r="L71" s="21">
        <f t="shared" si="3"/>
        <v>0</v>
      </c>
      <c r="M71" s="165"/>
      <c r="N71" s="152"/>
      <c r="O71" s="140"/>
      <c r="P71" s="155"/>
      <c r="Q71" s="137"/>
    </row>
    <row r="72" spans="1:17" ht="51">
      <c r="A72" s="135"/>
      <c r="B72" s="135"/>
      <c r="C72" s="163"/>
      <c r="D72" s="58" t="s">
        <v>125</v>
      </c>
      <c r="E72" s="30" t="s">
        <v>123</v>
      </c>
      <c r="F72" s="31">
        <v>0.3</v>
      </c>
      <c r="G72" s="30" t="s">
        <v>43</v>
      </c>
      <c r="H72" s="30"/>
      <c r="I72" s="30"/>
      <c r="J72" s="30"/>
      <c r="K72" s="127">
        <v>1</v>
      </c>
      <c r="L72" s="21">
        <f t="shared" si="3"/>
        <v>0.3</v>
      </c>
      <c r="M72" s="166"/>
      <c r="N72" s="153"/>
      <c r="O72" s="141"/>
      <c r="P72" s="156"/>
      <c r="Q72" s="138"/>
    </row>
    <row r="73" spans="1:17" ht="15">
      <c r="A73" s="47"/>
      <c r="B73" s="47"/>
      <c r="C73" s="48"/>
      <c r="K73" s="71"/>
      <c r="L73" s="71"/>
      <c r="N73" s="44">
        <f>SUM(N63:N70)</f>
        <v>0.499</v>
      </c>
      <c r="O73" s="45">
        <f>AVERAGE(O63:O70)</f>
        <v>0.50000000000000011</v>
      </c>
    </row>
    <row r="74" spans="1:17">
      <c r="A74" s="47"/>
      <c r="B74" s="47"/>
      <c r="C74" s="47"/>
      <c r="D74" s="86"/>
      <c r="E74" s="86"/>
      <c r="F74" s="86"/>
      <c r="G74" s="86"/>
      <c r="H74" s="86"/>
      <c r="I74" s="86"/>
      <c r="J74" s="86"/>
      <c r="K74" s="71"/>
      <c r="L74" s="71"/>
    </row>
    <row r="75" spans="1:17" ht="18" customHeight="1">
      <c r="A75" s="157" t="s">
        <v>126</v>
      </c>
      <c r="B75" s="158"/>
      <c r="C75" s="159" t="s">
        <v>127</v>
      </c>
      <c r="D75" s="160"/>
      <c r="E75" s="160"/>
      <c r="F75" s="160"/>
      <c r="G75" s="160"/>
      <c r="H75" s="160"/>
      <c r="I75" s="160"/>
      <c r="J75" s="160"/>
      <c r="K75" s="87"/>
      <c r="L75" s="87"/>
      <c r="M75" s="87"/>
      <c r="N75" s="87"/>
      <c r="O75" s="87"/>
      <c r="P75" s="87"/>
      <c r="Q75" s="87"/>
    </row>
    <row r="76" spans="1:17" s="4" customFormat="1" ht="25.5">
      <c r="A76" s="161" t="s">
        <v>15</v>
      </c>
      <c r="B76" s="88" t="s">
        <v>16</v>
      </c>
      <c r="C76" s="88" t="s">
        <v>17</v>
      </c>
      <c r="D76" s="8" t="s">
        <v>18</v>
      </c>
      <c r="E76" s="89" t="s">
        <v>16</v>
      </c>
      <c r="F76" s="90" t="s">
        <v>19</v>
      </c>
      <c r="G76" s="162" t="s">
        <v>20</v>
      </c>
      <c r="H76" s="162"/>
      <c r="I76" s="162"/>
      <c r="J76" s="162"/>
      <c r="K76" s="8" t="s">
        <v>21</v>
      </c>
      <c r="L76" s="8" t="s">
        <v>22</v>
      </c>
      <c r="M76" s="9" t="s">
        <v>23</v>
      </c>
      <c r="N76" s="9" t="s">
        <v>22</v>
      </c>
      <c r="O76" s="10" t="s">
        <v>24</v>
      </c>
      <c r="P76" s="91" t="s">
        <v>25</v>
      </c>
      <c r="Q76" s="91" t="s">
        <v>26</v>
      </c>
    </row>
    <row r="77" spans="1:17" s="4" customFormat="1" ht="25.5">
      <c r="A77" s="161"/>
      <c r="B77" s="92" t="s">
        <v>27</v>
      </c>
      <c r="C77" s="88" t="s">
        <v>28</v>
      </c>
      <c r="D77" s="89" t="s">
        <v>29</v>
      </c>
      <c r="E77" s="8" t="s">
        <v>30</v>
      </c>
      <c r="F77" s="9"/>
      <c r="G77" s="8" t="s">
        <v>31</v>
      </c>
      <c r="H77" s="8" t="s">
        <v>32</v>
      </c>
      <c r="I77" s="8" t="s">
        <v>33</v>
      </c>
      <c r="J77" s="8" t="s">
        <v>34</v>
      </c>
      <c r="K77" s="8" t="s">
        <v>35</v>
      </c>
      <c r="L77" s="8" t="s">
        <v>36</v>
      </c>
      <c r="M77" s="9" t="s">
        <v>37</v>
      </c>
      <c r="N77" s="9" t="s">
        <v>28</v>
      </c>
      <c r="O77" s="10" t="s">
        <v>28</v>
      </c>
      <c r="P77" s="91" t="s">
        <v>38</v>
      </c>
      <c r="Q77" s="91"/>
    </row>
    <row r="78" spans="1:17" s="4" customFormat="1" ht="86.25" customHeight="1">
      <c r="A78" s="136" t="s">
        <v>128</v>
      </c>
      <c r="B78" s="136" t="s">
        <v>40</v>
      </c>
      <c r="C78" s="145">
        <v>44561</v>
      </c>
      <c r="D78" s="93" t="s">
        <v>129</v>
      </c>
      <c r="E78" s="63" t="s">
        <v>53</v>
      </c>
      <c r="F78" s="66">
        <v>0.4</v>
      </c>
      <c r="G78" s="94"/>
      <c r="H78" s="63" t="s">
        <v>43</v>
      </c>
      <c r="I78" s="63" t="s">
        <v>43</v>
      </c>
      <c r="J78" s="63" t="s">
        <v>43</v>
      </c>
      <c r="K78" s="31">
        <v>0</v>
      </c>
      <c r="L78" s="31">
        <f>+K78*F78</f>
        <v>0</v>
      </c>
      <c r="M78" s="148">
        <v>0.5</v>
      </c>
      <c r="N78" s="151">
        <f>SUM(L78:L80)*M78</f>
        <v>0.15</v>
      </c>
      <c r="O78" s="139">
        <f>+N78/M78</f>
        <v>0.3</v>
      </c>
      <c r="P78" s="129">
        <v>6000000</v>
      </c>
      <c r="Q78" s="132" t="s">
        <v>44</v>
      </c>
    </row>
    <row r="79" spans="1:17" s="4" customFormat="1" ht="42.75" customHeight="1">
      <c r="A79" s="137"/>
      <c r="B79" s="137"/>
      <c r="C79" s="146"/>
      <c r="D79" s="93" t="s">
        <v>130</v>
      </c>
      <c r="E79" s="63" t="s">
        <v>53</v>
      </c>
      <c r="F79" s="66">
        <v>0.3</v>
      </c>
      <c r="G79" s="94"/>
      <c r="H79" s="63" t="s">
        <v>43</v>
      </c>
      <c r="I79" s="63"/>
      <c r="J79" s="63" t="s">
        <v>43</v>
      </c>
      <c r="K79" s="31">
        <v>0</v>
      </c>
      <c r="L79" s="31">
        <f>+K79*F79</f>
        <v>0</v>
      </c>
      <c r="M79" s="149"/>
      <c r="N79" s="152"/>
      <c r="O79" s="140"/>
      <c r="P79" s="130"/>
      <c r="Q79" s="133"/>
    </row>
    <row r="80" spans="1:17" ht="81.75" customHeight="1">
      <c r="A80" s="138"/>
      <c r="B80" s="138"/>
      <c r="C80" s="147"/>
      <c r="D80" s="58" t="s">
        <v>131</v>
      </c>
      <c r="E80" s="56" t="s">
        <v>53</v>
      </c>
      <c r="F80" s="57">
        <v>0.3</v>
      </c>
      <c r="G80" s="56" t="s">
        <v>43</v>
      </c>
      <c r="H80" s="56"/>
      <c r="I80" s="56"/>
      <c r="J80" s="56"/>
      <c r="K80" s="31">
        <v>1</v>
      </c>
      <c r="L80" s="31">
        <f t="shared" ref="L80:L86" si="4">+K80*F80</f>
        <v>0.3</v>
      </c>
      <c r="M80" s="150"/>
      <c r="N80" s="153"/>
      <c r="O80" s="141"/>
      <c r="P80" s="131"/>
      <c r="Q80" s="134"/>
    </row>
    <row r="81" spans="1:17" ht="51">
      <c r="A81" s="135" t="s">
        <v>132</v>
      </c>
      <c r="B81" s="136" t="s">
        <v>40</v>
      </c>
      <c r="C81" s="95">
        <v>44561</v>
      </c>
      <c r="D81" s="55" t="s">
        <v>133</v>
      </c>
      <c r="E81" s="56" t="s">
        <v>53</v>
      </c>
      <c r="F81" s="57">
        <v>0.2</v>
      </c>
      <c r="G81" s="56" t="s">
        <v>43</v>
      </c>
      <c r="H81" s="56"/>
      <c r="I81" s="56"/>
      <c r="J81" s="56"/>
      <c r="K81" s="31">
        <v>1</v>
      </c>
      <c r="L81" s="31">
        <f t="shared" si="4"/>
        <v>0.2</v>
      </c>
      <c r="M81" s="139">
        <v>0.5</v>
      </c>
      <c r="N81" s="142">
        <f>SUM(L81:L86)*M81</f>
        <v>0.30000000000000004</v>
      </c>
      <c r="O81" s="144">
        <f>+N81/M81</f>
        <v>0.60000000000000009</v>
      </c>
      <c r="P81" s="129">
        <v>9000000</v>
      </c>
      <c r="Q81" s="132" t="s">
        <v>44</v>
      </c>
    </row>
    <row r="82" spans="1:17" ht="84" customHeight="1">
      <c r="A82" s="135"/>
      <c r="B82" s="137"/>
      <c r="C82" s="95">
        <v>44561</v>
      </c>
      <c r="D82" s="65" t="s">
        <v>134</v>
      </c>
      <c r="E82" s="56" t="s">
        <v>53</v>
      </c>
      <c r="F82" s="57">
        <v>0.1</v>
      </c>
      <c r="G82" s="56"/>
      <c r="H82" s="56"/>
      <c r="I82" s="56"/>
      <c r="J82" s="56" t="s">
        <v>43</v>
      </c>
      <c r="K82" s="31">
        <v>0</v>
      </c>
      <c r="L82" s="31">
        <f>+K82*F82</f>
        <v>0</v>
      </c>
      <c r="M82" s="140"/>
      <c r="N82" s="142"/>
      <c r="O82" s="144"/>
      <c r="P82" s="130"/>
      <c r="Q82" s="133"/>
    </row>
    <row r="83" spans="1:17" ht="76.5">
      <c r="A83" s="135"/>
      <c r="B83" s="137"/>
      <c r="C83" s="95">
        <v>44561</v>
      </c>
      <c r="D83" s="55" t="s">
        <v>135</v>
      </c>
      <c r="E83" s="56" t="s">
        <v>53</v>
      </c>
      <c r="F83" s="57">
        <v>0.4</v>
      </c>
      <c r="G83" s="56" t="s">
        <v>43</v>
      </c>
      <c r="H83" s="56" t="s">
        <v>43</v>
      </c>
      <c r="I83" s="56" t="s">
        <v>43</v>
      </c>
      <c r="J83" s="56" t="s">
        <v>43</v>
      </c>
      <c r="K83" s="31">
        <v>1</v>
      </c>
      <c r="L83" s="31">
        <f>+K83*F83</f>
        <v>0.4</v>
      </c>
      <c r="M83" s="140"/>
      <c r="N83" s="142"/>
      <c r="O83" s="144"/>
      <c r="P83" s="130"/>
      <c r="Q83" s="133"/>
    </row>
    <row r="84" spans="1:17" ht="89.25">
      <c r="A84" s="135"/>
      <c r="B84" s="137"/>
      <c r="C84" s="95">
        <v>44561</v>
      </c>
      <c r="D84" s="55" t="s">
        <v>136</v>
      </c>
      <c r="E84" s="56" t="s">
        <v>53</v>
      </c>
      <c r="F84" s="57">
        <v>0.1</v>
      </c>
      <c r="G84" s="56"/>
      <c r="H84" s="56" t="s">
        <v>43</v>
      </c>
      <c r="I84" s="56" t="s">
        <v>43</v>
      </c>
      <c r="J84" s="56"/>
      <c r="K84" s="31">
        <v>0</v>
      </c>
      <c r="L84" s="31">
        <f t="shared" si="4"/>
        <v>0</v>
      </c>
      <c r="M84" s="140"/>
      <c r="N84" s="143"/>
      <c r="O84" s="144"/>
      <c r="P84" s="130"/>
      <c r="Q84" s="133"/>
    </row>
    <row r="85" spans="1:17" ht="80.25" customHeight="1">
      <c r="A85" s="135"/>
      <c r="B85" s="137"/>
      <c r="C85" s="95">
        <v>44543</v>
      </c>
      <c r="D85" s="55" t="s">
        <v>137</v>
      </c>
      <c r="E85" s="56" t="s">
        <v>138</v>
      </c>
      <c r="F85" s="57">
        <v>0.1</v>
      </c>
      <c r="G85" s="56"/>
      <c r="H85" s="56" t="s">
        <v>43</v>
      </c>
      <c r="I85" s="56"/>
      <c r="J85" s="56" t="s">
        <v>43</v>
      </c>
      <c r="K85" s="31">
        <v>0</v>
      </c>
      <c r="L85" s="31">
        <f t="shared" si="4"/>
        <v>0</v>
      </c>
      <c r="M85" s="140"/>
      <c r="N85" s="143"/>
      <c r="O85" s="144"/>
      <c r="P85" s="130"/>
      <c r="Q85" s="133"/>
    </row>
    <row r="86" spans="1:17" ht="153">
      <c r="A86" s="135"/>
      <c r="B86" s="138"/>
      <c r="C86" s="95">
        <v>44561</v>
      </c>
      <c r="D86" s="65" t="s">
        <v>139</v>
      </c>
      <c r="E86" s="63" t="s">
        <v>53</v>
      </c>
      <c r="F86" s="77">
        <v>0.1</v>
      </c>
      <c r="G86" s="56"/>
      <c r="H86" s="56"/>
      <c r="I86" s="56"/>
      <c r="J86" s="56" t="s">
        <v>43</v>
      </c>
      <c r="K86" s="31">
        <v>0</v>
      </c>
      <c r="L86" s="31">
        <f t="shared" si="4"/>
        <v>0</v>
      </c>
      <c r="M86" s="141"/>
      <c r="N86" s="143"/>
      <c r="O86" s="144"/>
      <c r="P86" s="130"/>
      <c r="Q86" s="133"/>
    </row>
    <row r="87" spans="1:17" ht="15">
      <c r="A87" s="47"/>
      <c r="B87" s="47"/>
      <c r="C87" s="47"/>
      <c r="D87" s="49"/>
      <c r="E87" s="47"/>
      <c r="F87" s="76"/>
      <c r="G87" s="47"/>
      <c r="H87" s="47"/>
      <c r="I87" s="47"/>
      <c r="J87" s="47"/>
      <c r="K87" s="71"/>
      <c r="L87" s="71"/>
      <c r="N87" s="45">
        <f>SUM(N78:N86)</f>
        <v>0.45000000000000007</v>
      </c>
      <c r="O87" s="45">
        <f>AVERAGE(O78:O86)</f>
        <v>0.45000000000000007</v>
      </c>
    </row>
    <row r="88" spans="1:17">
      <c r="A88" s="47"/>
      <c r="B88" s="47"/>
      <c r="C88" s="47"/>
      <c r="D88" s="49"/>
      <c r="E88" s="47"/>
      <c r="F88" s="76"/>
      <c r="G88" s="47"/>
      <c r="H88" s="47"/>
      <c r="I88" s="47"/>
      <c r="J88" s="47"/>
      <c r="K88" s="71"/>
      <c r="L88" s="71"/>
    </row>
    <row r="90" spans="1:17" ht="15">
      <c r="L90" s="128" t="s">
        <v>140</v>
      </c>
      <c r="M90" s="128"/>
      <c r="N90" s="128"/>
      <c r="O90" s="97">
        <f>(O20+O23+O41+O58+O73+O87)/6</f>
        <v>0.33055555555555555</v>
      </c>
    </row>
  </sheetData>
  <autoFilter ref="A12:L74"/>
  <mergeCells count="152">
    <mergeCell ref="A7:B7"/>
    <mergeCell ref="C7:L7"/>
    <mergeCell ref="A8:L8"/>
    <mergeCell ref="A9:B9"/>
    <mergeCell ref="C9:Q9"/>
    <mergeCell ref="A10:B10"/>
    <mergeCell ref="C10:Q10"/>
    <mergeCell ref="A1:A4"/>
    <mergeCell ref="B1:J5"/>
    <mergeCell ref="K1:L2"/>
    <mergeCell ref="K3:L3"/>
    <mergeCell ref="A6:B6"/>
    <mergeCell ref="C6:L6"/>
    <mergeCell ref="A11:A12"/>
    <mergeCell ref="F11:F12"/>
    <mergeCell ref="G11:J11"/>
    <mergeCell ref="Q11:Q12"/>
    <mergeCell ref="A13:A16"/>
    <mergeCell ref="B13:B16"/>
    <mergeCell ref="C13:C16"/>
    <mergeCell ref="M13:M16"/>
    <mergeCell ref="N13:N16"/>
    <mergeCell ref="O13:O16"/>
    <mergeCell ref="A22:B22"/>
    <mergeCell ref="C22:Q22"/>
    <mergeCell ref="A25:B25"/>
    <mergeCell ref="C25:Q25"/>
    <mergeCell ref="A26:A27"/>
    <mergeCell ref="G26:J26"/>
    <mergeCell ref="Q26:Q27"/>
    <mergeCell ref="P13:P16"/>
    <mergeCell ref="Q13:Q16"/>
    <mergeCell ref="A17:A18"/>
    <mergeCell ref="B17:B18"/>
    <mergeCell ref="C17:C18"/>
    <mergeCell ref="M17:M18"/>
    <mergeCell ref="N17:N18"/>
    <mergeCell ref="O17:O18"/>
    <mergeCell ref="P17:P18"/>
    <mergeCell ref="Q17:Q18"/>
    <mergeCell ref="P28:P32"/>
    <mergeCell ref="Q28:Q32"/>
    <mergeCell ref="E29:E32"/>
    <mergeCell ref="A33:A34"/>
    <mergeCell ref="B33:B34"/>
    <mergeCell ref="C33:C34"/>
    <mergeCell ref="M33:M34"/>
    <mergeCell ref="N33:N34"/>
    <mergeCell ref="O33:O34"/>
    <mergeCell ref="P33:P34"/>
    <mergeCell ref="A28:A32"/>
    <mergeCell ref="B28:B32"/>
    <mergeCell ref="C28:C32"/>
    <mergeCell ref="M28:M32"/>
    <mergeCell ref="N28:N32"/>
    <mergeCell ref="O28:O32"/>
    <mergeCell ref="Q33:Q34"/>
    <mergeCell ref="A35:A40"/>
    <mergeCell ref="B35:B39"/>
    <mergeCell ref="C35:C39"/>
    <mergeCell ref="E35:E36"/>
    <mergeCell ref="M35:M40"/>
    <mergeCell ref="N35:N40"/>
    <mergeCell ref="O35:O40"/>
    <mergeCell ref="P35:P39"/>
    <mergeCell ref="Q35:Q40"/>
    <mergeCell ref="A43:B43"/>
    <mergeCell ref="C43:Q43"/>
    <mergeCell ref="A44:A45"/>
    <mergeCell ref="G44:J44"/>
    <mergeCell ref="Q44:Q45"/>
    <mergeCell ref="A46:A48"/>
    <mergeCell ref="B46:B48"/>
    <mergeCell ref="C46:C48"/>
    <mergeCell ref="M46:M48"/>
    <mergeCell ref="N46:N48"/>
    <mergeCell ref="B50:B51"/>
    <mergeCell ref="A52:A53"/>
    <mergeCell ref="B52:B53"/>
    <mergeCell ref="C52:C53"/>
    <mergeCell ref="M52:M53"/>
    <mergeCell ref="N52:N53"/>
    <mergeCell ref="O46:O48"/>
    <mergeCell ref="P46:P48"/>
    <mergeCell ref="Q46:Q48"/>
    <mergeCell ref="A49:A51"/>
    <mergeCell ref="C49:C51"/>
    <mergeCell ref="M49:M51"/>
    <mergeCell ref="N49:N51"/>
    <mergeCell ref="O49:O51"/>
    <mergeCell ref="P49:P51"/>
    <mergeCell ref="Q49:Q51"/>
    <mergeCell ref="B56:B57"/>
    <mergeCell ref="A60:B60"/>
    <mergeCell ref="C60:Q60"/>
    <mergeCell ref="A61:A62"/>
    <mergeCell ref="G61:J61"/>
    <mergeCell ref="Q61:Q62"/>
    <mergeCell ref="O52:O53"/>
    <mergeCell ref="P52:P53"/>
    <mergeCell ref="Q52:Q53"/>
    <mergeCell ref="A54:A57"/>
    <mergeCell ref="C54:C57"/>
    <mergeCell ref="M54:M57"/>
    <mergeCell ref="N54:N57"/>
    <mergeCell ref="O54:O57"/>
    <mergeCell ref="P54:P57"/>
    <mergeCell ref="Q54:Q57"/>
    <mergeCell ref="P63:P66"/>
    <mergeCell ref="Q63:Q66"/>
    <mergeCell ref="A67:A69"/>
    <mergeCell ref="B67:B69"/>
    <mergeCell ref="C67:C69"/>
    <mergeCell ref="M67:M69"/>
    <mergeCell ref="N67:N69"/>
    <mergeCell ref="O67:O69"/>
    <mergeCell ref="P67:P69"/>
    <mergeCell ref="Q67:Q69"/>
    <mergeCell ref="A63:A66"/>
    <mergeCell ref="B63:B66"/>
    <mergeCell ref="C63:C66"/>
    <mergeCell ref="M63:M66"/>
    <mergeCell ref="N63:N66"/>
    <mergeCell ref="O63:O66"/>
    <mergeCell ref="P70:P72"/>
    <mergeCell ref="Q70:Q72"/>
    <mergeCell ref="A75:B75"/>
    <mergeCell ref="C75:J75"/>
    <mergeCell ref="A76:A77"/>
    <mergeCell ref="G76:J76"/>
    <mergeCell ref="A70:A72"/>
    <mergeCell ref="B70:B72"/>
    <mergeCell ref="C70:C72"/>
    <mergeCell ref="M70:M72"/>
    <mergeCell ref="N70:N72"/>
    <mergeCell ref="O70:O72"/>
    <mergeCell ref="L90:N90"/>
    <mergeCell ref="P78:P80"/>
    <mergeCell ref="Q78:Q80"/>
    <mergeCell ref="A81:A86"/>
    <mergeCell ref="B81:B86"/>
    <mergeCell ref="M81:M86"/>
    <mergeCell ref="N81:N86"/>
    <mergeCell ref="O81:O86"/>
    <mergeCell ref="P81:P86"/>
    <mergeCell ref="Q81:Q86"/>
    <mergeCell ref="A78:A80"/>
    <mergeCell ref="B78:B80"/>
    <mergeCell ref="C78:C80"/>
    <mergeCell ref="M78:M80"/>
    <mergeCell ref="N78:N80"/>
    <mergeCell ref="O78:O80"/>
  </mergeCells>
  <pageMargins left="0" right="0" top="0" bottom="0" header="0" footer="0"/>
  <pageSetup paperSize="5" scale="90"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17" zoomScale="70" zoomScaleNormal="70" workbookViewId="0">
      <selection activeCell="G18" sqref="G18"/>
    </sheetView>
  </sheetViews>
  <sheetFormatPr baseColWidth="10" defaultColWidth="9.140625" defaultRowHeight="12.75"/>
  <cols>
    <col min="1" max="1" width="16.85546875" style="99" customWidth="1"/>
    <col min="2" max="2" width="8.85546875" style="99" customWidth="1"/>
    <col min="3" max="3" width="1.140625" style="99" customWidth="1"/>
    <col min="4" max="4" width="25.140625" style="99" customWidth="1"/>
    <col min="5" max="5" width="10.85546875" style="99" customWidth="1"/>
    <col min="6" max="6" width="44.28515625" style="99" customWidth="1"/>
    <col min="7" max="7" width="28.42578125" style="99" customWidth="1"/>
    <col min="8" max="8" width="8.85546875" style="99" customWidth="1"/>
    <col min="9" max="9" width="42.28515625" style="99" customWidth="1"/>
    <col min="10" max="10" width="4" style="99" customWidth="1"/>
    <col min="11" max="11" width="11.85546875" style="99" customWidth="1"/>
    <col min="12" max="12" width="5" style="99" customWidth="1"/>
    <col min="13" max="13" width="11.7109375" style="99" customWidth="1"/>
    <col min="14" max="14" width="12.28515625" style="99" customWidth="1"/>
    <col min="15" max="15" width="9" style="99" customWidth="1"/>
    <col min="16" max="16" width="3.42578125" style="99" customWidth="1"/>
    <col min="17" max="17" width="12.5703125" style="99" customWidth="1"/>
    <col min="18" max="18" width="17" style="99" customWidth="1"/>
    <col min="19" max="16384" width="9.140625" style="99"/>
  </cols>
  <sheetData>
    <row r="1" spans="1:19" ht="16.5" thickBot="1">
      <c r="A1" s="237" t="s">
        <v>141</v>
      </c>
      <c r="B1" s="237"/>
      <c r="C1" s="237"/>
      <c r="D1" s="237"/>
      <c r="E1" s="237"/>
      <c r="F1" s="237"/>
      <c r="G1" s="237"/>
      <c r="H1" s="237"/>
      <c r="I1" s="237"/>
      <c r="J1" s="237"/>
      <c r="K1" s="237"/>
      <c r="L1" s="237"/>
      <c r="M1" s="237"/>
      <c r="N1" s="237"/>
      <c r="O1" s="237"/>
      <c r="P1" s="98"/>
      <c r="Q1" s="98"/>
      <c r="R1" s="98"/>
    </row>
    <row r="2" spans="1:19" ht="16.5" thickBot="1">
      <c r="A2" s="248" t="s">
        <v>142</v>
      </c>
      <c r="B2" s="248"/>
      <c r="C2" s="249" t="s">
        <v>8</v>
      </c>
      <c r="D2" s="249"/>
      <c r="E2" s="249"/>
      <c r="F2" s="249"/>
      <c r="G2" s="249"/>
      <c r="H2" s="249"/>
      <c r="I2" s="98"/>
      <c r="J2" s="98"/>
      <c r="K2" s="98"/>
      <c r="L2" s="98"/>
      <c r="M2" s="98"/>
      <c r="N2" s="98"/>
      <c r="O2" s="98"/>
      <c r="P2" s="98"/>
      <c r="Q2" s="98"/>
      <c r="R2" s="98"/>
    </row>
    <row r="3" spans="1:19" ht="13.5" thickBot="1">
      <c r="A3" s="98"/>
      <c r="B3" s="98"/>
      <c r="C3" s="98"/>
      <c r="D3" s="98"/>
      <c r="E3" s="98"/>
      <c r="F3" s="98"/>
      <c r="G3" s="98"/>
      <c r="H3" s="98"/>
      <c r="I3" s="98"/>
      <c r="J3" s="98"/>
      <c r="K3" s="248" t="s">
        <v>143</v>
      </c>
      <c r="L3" s="248"/>
      <c r="M3" s="249" t="s">
        <v>144</v>
      </c>
      <c r="N3" s="249"/>
      <c r="O3" s="249"/>
      <c r="P3" s="98"/>
      <c r="Q3" s="98"/>
      <c r="R3" s="98"/>
    </row>
    <row r="4" spans="1:19" ht="13.5" thickBot="1">
      <c r="A4" s="248" t="s">
        <v>145</v>
      </c>
      <c r="B4" s="248"/>
      <c r="C4" s="249" t="s">
        <v>146</v>
      </c>
      <c r="D4" s="249"/>
      <c r="E4" s="249"/>
      <c r="F4" s="249"/>
      <c r="G4" s="249"/>
      <c r="H4" s="249"/>
      <c r="I4" s="98"/>
      <c r="J4" s="98"/>
      <c r="K4" s="248"/>
      <c r="L4" s="248"/>
      <c r="M4" s="249"/>
      <c r="N4" s="249"/>
      <c r="O4" s="249"/>
      <c r="P4" s="98"/>
      <c r="Q4" s="98"/>
      <c r="R4" s="98"/>
    </row>
    <row r="5" spans="1:19" ht="13.5" thickBot="1">
      <c r="A5" s="248"/>
      <c r="B5" s="248"/>
      <c r="C5" s="249"/>
      <c r="D5" s="249"/>
      <c r="E5" s="249"/>
      <c r="F5" s="249"/>
      <c r="G5" s="249"/>
      <c r="H5" s="249"/>
      <c r="I5" s="98"/>
      <c r="J5" s="98"/>
      <c r="K5" s="98"/>
      <c r="L5" s="98"/>
      <c r="M5" s="98"/>
      <c r="N5" s="98"/>
      <c r="O5" s="98"/>
      <c r="P5" s="98"/>
      <c r="Q5" s="98"/>
      <c r="R5" s="98"/>
    </row>
    <row r="6" spans="1:19" ht="13.5" thickBot="1">
      <c r="A6" s="98"/>
      <c r="B6" s="98"/>
      <c r="C6" s="98"/>
      <c r="D6" s="98"/>
      <c r="E6" s="98"/>
      <c r="F6" s="98"/>
      <c r="G6" s="98"/>
      <c r="H6" s="98"/>
      <c r="I6" s="98"/>
      <c r="J6" s="98"/>
      <c r="K6" s="248" t="s">
        <v>147</v>
      </c>
      <c r="L6" s="248"/>
      <c r="M6" s="249">
        <v>2021</v>
      </c>
      <c r="N6" s="249"/>
      <c r="O6" s="249"/>
      <c r="P6" s="98"/>
      <c r="Q6" s="98"/>
      <c r="R6" s="98"/>
    </row>
    <row r="7" spans="1:19" ht="13.5" thickBot="1">
      <c r="A7" s="248" t="s">
        <v>148</v>
      </c>
      <c r="B7" s="248"/>
      <c r="C7" s="249" t="s">
        <v>149</v>
      </c>
      <c r="D7" s="249"/>
      <c r="E7" s="249"/>
      <c r="F7" s="249"/>
      <c r="G7" s="249"/>
      <c r="H7" s="249"/>
      <c r="I7" s="98"/>
      <c r="J7" s="98"/>
      <c r="K7" s="248"/>
      <c r="L7" s="248"/>
      <c r="M7" s="249"/>
      <c r="N7" s="249"/>
      <c r="O7" s="249"/>
      <c r="P7" s="98"/>
      <c r="Q7" s="98"/>
      <c r="R7" s="98"/>
    </row>
    <row r="8" spans="1:19" ht="13.5" thickBot="1">
      <c r="A8" s="248"/>
      <c r="B8" s="248"/>
      <c r="C8" s="249"/>
      <c r="D8" s="249"/>
      <c r="E8" s="249"/>
      <c r="F8" s="249"/>
      <c r="G8" s="249"/>
      <c r="H8" s="249"/>
      <c r="I8" s="98"/>
      <c r="J8" s="98"/>
      <c r="K8" s="98"/>
      <c r="L8" s="98"/>
      <c r="M8" s="98"/>
      <c r="N8" s="98"/>
      <c r="O8" s="98"/>
      <c r="P8" s="98"/>
      <c r="Q8" s="98"/>
      <c r="R8" s="98"/>
    </row>
    <row r="9" spans="1:19" ht="13.5" thickBot="1">
      <c r="A9" s="248"/>
      <c r="B9" s="248"/>
      <c r="C9" s="249"/>
      <c r="D9" s="249"/>
      <c r="E9" s="249"/>
      <c r="F9" s="249"/>
      <c r="G9" s="249"/>
      <c r="H9" s="249"/>
      <c r="I9" s="98"/>
      <c r="J9" s="98"/>
      <c r="K9" s="237" t="s">
        <v>141</v>
      </c>
      <c r="L9" s="237"/>
      <c r="M9" s="237"/>
      <c r="N9" s="237"/>
      <c r="O9" s="237"/>
      <c r="P9" s="98"/>
      <c r="Q9" s="98"/>
      <c r="R9" s="98"/>
    </row>
    <row r="10" spans="1:19" ht="13.5" thickBot="1">
      <c r="A10" s="98"/>
      <c r="B10" s="98"/>
      <c r="C10" s="98"/>
      <c r="D10" s="98"/>
      <c r="E10" s="98"/>
      <c r="F10" s="98"/>
      <c r="G10" s="98"/>
      <c r="H10" s="98"/>
      <c r="I10" s="98"/>
      <c r="J10" s="98"/>
      <c r="K10" s="237"/>
      <c r="L10" s="237"/>
      <c r="M10" s="237"/>
      <c r="N10" s="237"/>
      <c r="O10" s="237"/>
      <c r="P10" s="98"/>
      <c r="Q10" s="98"/>
      <c r="R10" s="98"/>
    </row>
    <row r="11" spans="1:19" ht="13.5" thickBot="1">
      <c r="A11" s="248" t="s">
        <v>150</v>
      </c>
      <c r="B11" s="248"/>
      <c r="C11" s="249" t="s">
        <v>151</v>
      </c>
      <c r="D11" s="249"/>
      <c r="E11" s="249"/>
      <c r="F11" s="249"/>
      <c r="G11" s="249"/>
      <c r="H11" s="249"/>
      <c r="I11" s="98"/>
      <c r="J11" s="98"/>
      <c r="K11" s="237"/>
      <c r="L11" s="237"/>
      <c r="M11" s="237"/>
      <c r="N11" s="237"/>
      <c r="O11" s="237"/>
      <c r="P11" s="98"/>
      <c r="Q11" s="98"/>
      <c r="R11" s="98"/>
    </row>
    <row r="12" spans="1:19" ht="13.5" thickBot="1">
      <c r="A12" s="248"/>
      <c r="B12" s="248"/>
      <c r="C12" s="249"/>
      <c r="D12" s="249"/>
      <c r="E12" s="249"/>
      <c r="F12" s="249"/>
      <c r="G12" s="249"/>
      <c r="H12" s="249"/>
      <c r="I12" s="98"/>
      <c r="J12" s="98"/>
      <c r="K12" s="98"/>
      <c r="L12" s="98"/>
      <c r="M12" s="98"/>
      <c r="N12" s="98"/>
      <c r="O12" s="98"/>
      <c r="P12" s="98"/>
      <c r="Q12" s="98"/>
      <c r="R12" s="98"/>
    </row>
    <row r="13" spans="1:19" ht="16.5" thickBot="1">
      <c r="A13" s="237" t="s">
        <v>141</v>
      </c>
      <c r="B13" s="237"/>
      <c r="C13" s="237"/>
      <c r="D13" s="237"/>
      <c r="E13" s="237"/>
      <c r="F13" s="237"/>
      <c r="G13" s="237"/>
      <c r="H13" s="237"/>
      <c r="I13" s="237"/>
      <c r="J13" s="237"/>
      <c r="K13" s="237"/>
      <c r="L13" s="237"/>
      <c r="M13" s="237"/>
      <c r="N13" s="237"/>
      <c r="O13" s="237"/>
      <c r="P13" s="98"/>
      <c r="Q13" s="98"/>
      <c r="R13" s="98"/>
    </row>
    <row r="14" spans="1:19" ht="13.5" thickBot="1">
      <c r="A14" s="238" t="s">
        <v>152</v>
      </c>
      <c r="B14" s="239"/>
      <c r="C14" s="239"/>
      <c r="D14" s="239"/>
      <c r="E14" s="239"/>
      <c r="F14" s="239" t="s">
        <v>153</v>
      </c>
      <c r="G14" s="239"/>
      <c r="H14" s="239"/>
      <c r="I14" s="239"/>
      <c r="J14" s="239"/>
      <c r="K14" s="239"/>
      <c r="L14" s="239"/>
      <c r="M14" s="240"/>
      <c r="N14" s="241" t="s">
        <v>154</v>
      </c>
      <c r="O14" s="242"/>
      <c r="P14" s="242"/>
      <c r="Q14" s="242"/>
      <c r="R14" s="243"/>
    </row>
    <row r="15" spans="1:19" ht="39" thickBot="1">
      <c r="A15" s="100" t="s">
        <v>155</v>
      </c>
      <c r="B15" s="244" t="s">
        <v>156</v>
      </c>
      <c r="C15" s="244"/>
      <c r="D15" s="101" t="s">
        <v>157</v>
      </c>
      <c r="E15" s="101" t="s">
        <v>158</v>
      </c>
      <c r="F15" s="101" t="s">
        <v>159</v>
      </c>
      <c r="G15" s="101" t="s">
        <v>160</v>
      </c>
      <c r="H15" s="244" t="s">
        <v>161</v>
      </c>
      <c r="I15" s="244"/>
      <c r="J15" s="244" t="s">
        <v>162</v>
      </c>
      <c r="K15" s="244"/>
      <c r="L15" s="245" t="s">
        <v>163</v>
      </c>
      <c r="M15" s="246"/>
      <c r="N15" s="102" t="s">
        <v>164</v>
      </c>
      <c r="O15" s="247" t="s">
        <v>165</v>
      </c>
      <c r="P15" s="247"/>
      <c r="Q15" s="103" t="s">
        <v>166</v>
      </c>
      <c r="R15" s="104" t="s">
        <v>167</v>
      </c>
    </row>
    <row r="16" spans="1:19" ht="262.5" customHeight="1">
      <c r="A16" s="105" t="s">
        <v>168</v>
      </c>
      <c r="B16" s="228">
        <v>913</v>
      </c>
      <c r="C16" s="228"/>
      <c r="D16" s="106" t="s">
        <v>169</v>
      </c>
      <c r="E16" s="106" t="s">
        <v>170</v>
      </c>
      <c r="F16" s="106" t="s">
        <v>171</v>
      </c>
      <c r="G16" s="107" t="s">
        <v>172</v>
      </c>
      <c r="H16" s="229" t="s">
        <v>173</v>
      </c>
      <c r="I16" s="229"/>
      <c r="J16" s="228" t="s">
        <v>174</v>
      </c>
      <c r="K16" s="228"/>
      <c r="L16" s="230" t="s">
        <v>175</v>
      </c>
      <c r="M16" s="230"/>
      <c r="N16" s="108">
        <v>44228</v>
      </c>
      <c r="O16" s="231">
        <v>44561</v>
      </c>
      <c r="P16" s="232"/>
      <c r="Q16" s="108">
        <v>44561</v>
      </c>
      <c r="R16" s="121" t="s">
        <v>176</v>
      </c>
      <c r="S16" s="118">
        <v>0</v>
      </c>
    </row>
    <row r="17" spans="1:19" ht="212.25" customHeight="1">
      <c r="A17" s="109" t="s">
        <v>168</v>
      </c>
      <c r="B17" s="233">
        <v>913</v>
      </c>
      <c r="C17" s="233"/>
      <c r="D17" s="110" t="s">
        <v>169</v>
      </c>
      <c r="E17" s="110" t="s">
        <v>170</v>
      </c>
      <c r="F17" s="110" t="s">
        <v>177</v>
      </c>
      <c r="G17" s="59" t="s">
        <v>178</v>
      </c>
      <c r="H17" s="233" t="s">
        <v>179</v>
      </c>
      <c r="I17" s="233"/>
      <c r="J17" s="233" t="s">
        <v>180</v>
      </c>
      <c r="K17" s="233"/>
      <c r="L17" s="234" t="s">
        <v>181</v>
      </c>
      <c r="M17" s="234"/>
      <c r="N17" s="111">
        <v>44348</v>
      </c>
      <c r="O17" s="235">
        <v>44561</v>
      </c>
      <c r="P17" s="236"/>
      <c r="Q17" s="111">
        <v>44561</v>
      </c>
      <c r="R17" s="122" t="s">
        <v>176</v>
      </c>
      <c r="S17" s="118">
        <v>0</v>
      </c>
    </row>
    <row r="18" spans="1:19" ht="210.75" customHeight="1" thickBot="1">
      <c r="A18" s="112" t="s">
        <v>168</v>
      </c>
      <c r="B18" s="221">
        <v>774</v>
      </c>
      <c r="C18" s="222"/>
      <c r="D18" s="113" t="s">
        <v>182</v>
      </c>
      <c r="E18" s="113" t="s">
        <v>170</v>
      </c>
      <c r="F18" s="114" t="s">
        <v>183</v>
      </c>
      <c r="G18" s="115" t="s">
        <v>184</v>
      </c>
      <c r="H18" s="223" t="s">
        <v>185</v>
      </c>
      <c r="I18" s="223"/>
      <c r="J18" s="224" t="s">
        <v>180</v>
      </c>
      <c r="K18" s="224"/>
      <c r="L18" s="225" t="s">
        <v>186</v>
      </c>
      <c r="M18" s="225"/>
      <c r="N18" s="116">
        <v>44348</v>
      </c>
      <c r="O18" s="226">
        <v>44561</v>
      </c>
      <c r="P18" s="227"/>
      <c r="Q18" s="117">
        <v>44561</v>
      </c>
      <c r="R18" s="123" t="s">
        <v>187</v>
      </c>
      <c r="S18" s="118">
        <v>0</v>
      </c>
    </row>
    <row r="19" spans="1:19">
      <c r="S19" s="120">
        <f>SUM(S16:S18)</f>
        <v>0</v>
      </c>
    </row>
  </sheetData>
  <mergeCells count="38">
    <mergeCell ref="A1:O1"/>
    <mergeCell ref="A2:B2"/>
    <mergeCell ref="C2:H2"/>
    <mergeCell ref="K3:L4"/>
    <mergeCell ref="M3:O4"/>
    <mergeCell ref="A4:B5"/>
    <mergeCell ref="C4:H5"/>
    <mergeCell ref="K6:L7"/>
    <mergeCell ref="M6:O7"/>
    <mergeCell ref="A7:B9"/>
    <mergeCell ref="C7:H9"/>
    <mergeCell ref="K9:O11"/>
    <mergeCell ref="A11:B12"/>
    <mergeCell ref="C11:H12"/>
    <mergeCell ref="A13:O13"/>
    <mergeCell ref="A14:E14"/>
    <mergeCell ref="F14:M14"/>
    <mergeCell ref="N14:R14"/>
    <mergeCell ref="B15:C15"/>
    <mergeCell ref="H15:I15"/>
    <mergeCell ref="J15:K15"/>
    <mergeCell ref="L15:M15"/>
    <mergeCell ref="O15:P15"/>
    <mergeCell ref="B17:C17"/>
    <mergeCell ref="H17:I17"/>
    <mergeCell ref="J17:K17"/>
    <mergeCell ref="L17:M17"/>
    <mergeCell ref="O17:P17"/>
    <mergeCell ref="B16:C16"/>
    <mergeCell ref="H16:I16"/>
    <mergeCell ref="J16:K16"/>
    <mergeCell ref="L16:M16"/>
    <mergeCell ref="O16:P16"/>
    <mergeCell ref="B18:C18"/>
    <mergeCell ref="H18:I18"/>
    <mergeCell ref="J18:K18"/>
    <mergeCell ref="L18:M18"/>
    <mergeCell ref="O18:P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PAAC 2021</vt:lpstr>
      <vt:lpstr>Plan Antitrámites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Juana Herran</dc:creator>
  <cp:lastModifiedBy>Carmen Rubio</cp:lastModifiedBy>
  <dcterms:created xsi:type="dcterms:W3CDTF">2021-04-30T15:52:44Z</dcterms:created>
  <dcterms:modified xsi:type="dcterms:W3CDTF">2021-05-07T16:30:04Z</dcterms:modified>
</cp:coreProperties>
</file>