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496" windowHeight="7056" tabRatio="597" activeTab="1"/>
  </bookViews>
  <sheets>
    <sheet name="Contexto Estratégico" sheetId="3" r:id="rId1"/>
    <sheet name="Mapa Riesgos Corrupción " sheetId="1" r:id="rId2"/>
    <sheet name="RIESGO 1" sheetId="4" r:id="rId3"/>
    <sheet name="RIESGO 1_" sheetId="5" r:id="rId4"/>
    <sheet name="RIESGO 2" sheetId="16" r:id="rId5"/>
    <sheet name="RIESGO 3" sheetId="6" r:id="rId6"/>
    <sheet name="RIESGO 4" sheetId="7" r:id="rId7"/>
    <sheet name="RIESGO 5" sheetId="8" r:id="rId8"/>
    <sheet name="RIESGO 6" sheetId="17" r:id="rId9"/>
    <sheet name="RIESGO 7" sheetId="9" r:id="rId10"/>
    <sheet name="RIESGO 8" sheetId="10" r:id="rId11"/>
    <sheet name="RIESGO 9" sheetId="11" r:id="rId12"/>
    <sheet name="RIESGO 10" sheetId="12" r:id="rId13"/>
    <sheet name="RIESGO 11" sheetId="13" r:id="rId14"/>
    <sheet name="RIESGO 12" sheetId="14" r:id="rId15"/>
    <sheet name="RIESGO 13" sheetId="15" r:id="rId16"/>
    <sheet name="RIESGO 14" sheetId="18" r:id="rId17"/>
    <sheet name="RIESGO 15" sheetId="19" r:id="rId18"/>
    <sheet name="RIESGO 16" sheetId="20" r:id="rId19"/>
    <sheet name="RIESGO 17" sheetId="21" r:id="rId20"/>
    <sheet name="RIESGO 18" sheetId="22" r:id="rId21"/>
    <sheet name="RIESGO 19" sheetId="23" r:id="rId22"/>
    <sheet name="RIESGO 20" sheetId="24" r:id="rId23"/>
    <sheet name="RIESGO 21" sheetId="25" r:id="rId24"/>
  </sheets>
  <externalReferences>
    <externalReference r:id="rId25"/>
  </externalReferenc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B114" i="1" l="1"/>
  <c r="H33" i="14" l="1"/>
  <c r="E8" i="8"/>
  <c r="E7" i="8"/>
  <c r="D10" i="8"/>
  <c r="D9" i="8"/>
  <c r="D8" i="8"/>
  <c r="D7" i="8"/>
  <c r="D38" i="4"/>
  <c r="N113" i="1" l="1"/>
  <c r="M113" i="1"/>
  <c r="A113" i="1"/>
  <c r="N112" i="1"/>
  <c r="N111" i="1"/>
  <c r="M111" i="1"/>
  <c r="Q110" i="1"/>
  <c r="O110" i="1"/>
  <c r="N110" i="1"/>
  <c r="H110" i="1"/>
  <c r="F110" i="1"/>
  <c r="J110" i="1" s="1"/>
  <c r="N109" i="1"/>
  <c r="M109" i="1"/>
  <c r="A109" i="1"/>
  <c r="N108" i="1"/>
  <c r="N107" i="1"/>
  <c r="M107" i="1"/>
  <c r="Q106" i="1"/>
  <c r="O106" i="1"/>
  <c r="N106" i="1"/>
  <c r="H106" i="1"/>
  <c r="F106" i="1"/>
  <c r="J106" i="1" s="1"/>
  <c r="N105" i="1"/>
  <c r="M105" i="1"/>
  <c r="A105" i="1"/>
  <c r="N104" i="1"/>
  <c r="N103" i="1"/>
  <c r="M103" i="1"/>
  <c r="Q102" i="1"/>
  <c r="O102" i="1"/>
  <c r="N102" i="1"/>
  <c r="H102" i="1"/>
  <c r="F102" i="1"/>
  <c r="N101" i="1"/>
  <c r="M101" i="1"/>
  <c r="A101" i="1"/>
  <c r="N100" i="1"/>
  <c r="N99" i="1"/>
  <c r="M99" i="1"/>
  <c r="Q98" i="1"/>
  <c r="O98" i="1"/>
  <c r="N98" i="1"/>
  <c r="H98" i="1"/>
  <c r="F98" i="1"/>
  <c r="N97" i="1"/>
  <c r="M97" i="1"/>
  <c r="A97" i="1"/>
  <c r="N96" i="1"/>
  <c r="N95" i="1"/>
  <c r="M95" i="1"/>
  <c r="Q94" i="1"/>
  <c r="O94" i="1"/>
  <c r="N94" i="1"/>
  <c r="H94" i="1"/>
  <c r="F94" i="1"/>
  <c r="J94" i="1" s="1"/>
  <c r="N93" i="1"/>
  <c r="M93" i="1"/>
  <c r="A93" i="1"/>
  <c r="N92" i="1"/>
  <c r="M92" i="1"/>
  <c r="N91" i="1"/>
  <c r="M91" i="1"/>
  <c r="Q90" i="1"/>
  <c r="O90" i="1"/>
  <c r="N90" i="1"/>
  <c r="M90" i="1"/>
  <c r="H90" i="1"/>
  <c r="F90" i="1"/>
  <c r="N89" i="1"/>
  <c r="M89" i="1"/>
  <c r="A89" i="1"/>
  <c r="N88" i="1"/>
  <c r="M88" i="1"/>
  <c r="N87" i="1"/>
  <c r="M87" i="1"/>
  <c r="Q86" i="1"/>
  <c r="O86" i="1"/>
  <c r="N86" i="1"/>
  <c r="M86" i="1"/>
  <c r="H86" i="1"/>
  <c r="F86" i="1"/>
  <c r="J86" i="1" s="1"/>
  <c r="N85" i="1"/>
  <c r="M85" i="1"/>
  <c r="A85" i="1"/>
  <c r="N84" i="1"/>
  <c r="M84" i="1"/>
  <c r="N83" i="1"/>
  <c r="M83" i="1"/>
  <c r="Q82" i="1"/>
  <c r="O82" i="1"/>
  <c r="N82" i="1"/>
  <c r="M82" i="1"/>
  <c r="H82" i="1"/>
  <c r="F82" i="1"/>
  <c r="J82" i="1" s="1"/>
  <c r="N81" i="1"/>
  <c r="M81" i="1"/>
  <c r="A81" i="1"/>
  <c r="N80" i="1"/>
  <c r="M80" i="1"/>
  <c r="N79" i="1"/>
  <c r="M79" i="1"/>
  <c r="Q78" i="1"/>
  <c r="O78" i="1"/>
  <c r="N78" i="1"/>
  <c r="M78" i="1"/>
  <c r="H78" i="1"/>
  <c r="F78" i="1"/>
  <c r="N77" i="1"/>
  <c r="M77" i="1"/>
  <c r="A77" i="1"/>
  <c r="N76" i="1"/>
  <c r="M76" i="1"/>
  <c r="N75" i="1"/>
  <c r="M75" i="1"/>
  <c r="Q74" i="1"/>
  <c r="O74" i="1"/>
  <c r="N74" i="1"/>
  <c r="M74" i="1"/>
  <c r="H74" i="1"/>
  <c r="F74" i="1"/>
  <c r="J74" i="1" s="1"/>
  <c r="N73" i="1"/>
  <c r="M73" i="1"/>
  <c r="A73" i="1"/>
  <c r="N72" i="1"/>
  <c r="M72" i="1"/>
  <c r="N71" i="1"/>
  <c r="M71" i="1"/>
  <c r="Q70" i="1"/>
  <c r="O70" i="1"/>
  <c r="S70" i="1" s="1"/>
  <c r="N70" i="1"/>
  <c r="M70" i="1"/>
  <c r="H70" i="1"/>
  <c r="F70" i="1"/>
  <c r="J70" i="1" s="1"/>
  <c r="M69" i="1"/>
  <c r="M68" i="1"/>
  <c r="M67" i="1"/>
  <c r="S66" i="1"/>
  <c r="Q66" i="1"/>
  <c r="O66" i="1"/>
  <c r="N66" i="1"/>
  <c r="M66" i="1"/>
  <c r="H66" i="1"/>
  <c r="F66" i="1"/>
  <c r="M64" i="1"/>
  <c r="S63" i="1"/>
  <c r="Q63" i="1"/>
  <c r="O63" i="1"/>
  <c r="N63" i="1"/>
  <c r="M63" i="1"/>
  <c r="H63" i="1"/>
  <c r="F63" i="1"/>
  <c r="M62" i="1"/>
  <c r="S61" i="1"/>
  <c r="Q61" i="1"/>
  <c r="O61" i="1"/>
  <c r="N61" i="1"/>
  <c r="M61" i="1"/>
  <c r="H61" i="1"/>
  <c r="F61" i="1"/>
  <c r="J61" i="1" s="1"/>
  <c r="N60" i="1"/>
  <c r="M60" i="1"/>
  <c r="N59" i="1"/>
  <c r="M59" i="1"/>
  <c r="Q58" i="1"/>
  <c r="O58" i="1"/>
  <c r="N58" i="1"/>
  <c r="M58" i="1"/>
  <c r="H58" i="1"/>
  <c r="F58" i="1"/>
  <c r="M57" i="1"/>
  <c r="M56" i="1"/>
  <c r="Q55" i="1"/>
  <c r="O55" i="1"/>
  <c r="N55" i="1"/>
  <c r="M55" i="1"/>
  <c r="H55" i="1"/>
  <c r="J55" i="1" s="1"/>
  <c r="F55" i="1"/>
  <c r="M53" i="1"/>
  <c r="Q52" i="1"/>
  <c r="O52" i="1"/>
  <c r="N52" i="1"/>
  <c r="M52" i="1"/>
  <c r="H52" i="1"/>
  <c r="J52" i="1" s="1"/>
  <c r="F52" i="1"/>
  <c r="A51" i="1"/>
  <c r="M50" i="1"/>
  <c r="M49" i="1"/>
  <c r="Q48" i="1"/>
  <c r="O48" i="1"/>
  <c r="N48" i="1"/>
  <c r="M48" i="1"/>
  <c r="H48" i="1"/>
  <c r="F48" i="1"/>
  <c r="M46" i="1"/>
  <c r="M45" i="1"/>
  <c r="Q44" i="1"/>
  <c r="O44" i="1"/>
  <c r="N44" i="1"/>
  <c r="M44" i="1"/>
  <c r="H44" i="1"/>
  <c r="J44" i="1" s="1"/>
  <c r="F44" i="1"/>
  <c r="Q42" i="1"/>
  <c r="O42" i="1"/>
  <c r="S42" i="1" s="1"/>
  <c r="N42" i="1"/>
  <c r="M42" i="1"/>
  <c r="H42" i="1"/>
  <c r="F42" i="1"/>
  <c r="J42" i="1" s="1"/>
  <c r="Q40" i="1"/>
  <c r="O40" i="1"/>
  <c r="N40" i="1"/>
  <c r="M40" i="1"/>
  <c r="H40" i="1"/>
  <c r="F40" i="1"/>
  <c r="N38" i="1"/>
  <c r="M38" i="1"/>
  <c r="Q37" i="1"/>
  <c r="O37" i="1"/>
  <c r="N37" i="1"/>
  <c r="M37" i="1"/>
  <c r="H37" i="1"/>
  <c r="F37" i="1"/>
  <c r="Q35" i="1"/>
  <c r="O35" i="1"/>
  <c r="N35" i="1"/>
  <c r="M35" i="1"/>
  <c r="H35" i="1"/>
  <c r="F35" i="1"/>
  <c r="M34" i="1"/>
  <c r="M33" i="1"/>
  <c r="Q32" i="1"/>
  <c r="S32" i="1" s="1"/>
  <c r="O32" i="1"/>
  <c r="N32" i="1"/>
  <c r="M32" i="1"/>
  <c r="H32" i="1"/>
  <c r="F32" i="1"/>
  <c r="M30" i="1"/>
  <c r="Q29" i="1"/>
  <c r="O29" i="1"/>
  <c r="N29" i="1"/>
  <c r="M29" i="1"/>
  <c r="H29" i="1"/>
  <c r="F29" i="1"/>
  <c r="N28" i="1"/>
  <c r="M28" i="1"/>
  <c r="Q27" i="1"/>
  <c r="O27" i="1"/>
  <c r="N27" i="1"/>
  <c r="M27" i="1"/>
  <c r="H27" i="1"/>
  <c r="F27" i="1"/>
  <c r="Q25" i="1"/>
  <c r="O25" i="1"/>
  <c r="S25" i="1" s="1"/>
  <c r="N25" i="1"/>
  <c r="M25" i="1"/>
  <c r="H25" i="1"/>
  <c r="F25" i="1"/>
  <c r="J25" i="1" s="1"/>
  <c r="N24" i="1"/>
  <c r="M24" i="1"/>
  <c r="N23" i="1"/>
  <c r="M23" i="1"/>
  <c r="Q22" i="1"/>
  <c r="S22" i="1" s="1"/>
  <c r="O22" i="1"/>
  <c r="N22" i="1"/>
  <c r="M22" i="1"/>
  <c r="H22" i="1"/>
  <c r="F22" i="1"/>
  <c r="M21" i="1"/>
  <c r="Q19" i="1"/>
  <c r="S19" i="1" s="1"/>
  <c r="O19" i="1"/>
  <c r="N19" i="1"/>
  <c r="M19" i="1"/>
  <c r="H19" i="1"/>
  <c r="F19" i="1"/>
  <c r="M18" i="1"/>
  <c r="M17" i="1"/>
  <c r="Q16" i="1"/>
  <c r="O16" i="1"/>
  <c r="N16" i="1"/>
  <c r="M16" i="1"/>
  <c r="J16" i="1"/>
  <c r="M15" i="1"/>
  <c r="Q13" i="1"/>
  <c r="O13" i="1"/>
  <c r="S13" i="1" s="1"/>
  <c r="H13" i="1"/>
  <c r="F13" i="1"/>
  <c r="S29" i="1" l="1"/>
  <c r="J37" i="1"/>
  <c r="S37" i="1"/>
  <c r="S44" i="1"/>
  <c r="J48" i="1"/>
  <c r="S48" i="1"/>
  <c r="J63" i="1"/>
  <c r="J66" i="1"/>
  <c r="S58" i="1"/>
  <c r="J27" i="1"/>
  <c r="J78" i="1"/>
  <c r="J90" i="1"/>
  <c r="J98" i="1"/>
  <c r="J13" i="1"/>
  <c r="S27" i="1"/>
  <c r="J29" i="1"/>
  <c r="J32" i="1"/>
  <c r="J40" i="1"/>
  <c r="S40" i="1"/>
  <c r="S16" i="1"/>
  <c r="J19" i="1"/>
  <c r="J22" i="1"/>
  <c r="J35" i="1"/>
  <c r="S35" i="1"/>
  <c r="S52" i="1"/>
  <c r="S55" i="1"/>
  <c r="J58" i="1"/>
  <c r="J102" i="1"/>
</calcChain>
</file>

<file path=xl/comments1.xml><?xml version="1.0" encoding="utf-8"?>
<comments xmlns="http://schemas.openxmlformats.org/spreadsheetml/2006/main">
  <authors>
    <author>Lina Cardona</author>
    <author>DCC</author>
  </authors>
  <commentList>
    <comment ref="C9" authorId="0">
      <text>
        <r>
          <rPr>
            <b/>
            <sz val="11"/>
            <color indexed="81"/>
            <rFont val="Arial"/>
            <family val="2"/>
          </rPr>
          <t>Es el por qué podría llegar a materializarse el riesgo</t>
        </r>
      </text>
    </comment>
    <comment ref="D9" authorId="0">
      <text>
        <r>
          <rPr>
            <b/>
            <sz val="11"/>
            <color indexed="81"/>
            <rFont val="Arial"/>
            <family val="2"/>
          </rPr>
          <t>Situación que puede llegar a afectar el logro de los objetivos de la entidad</t>
        </r>
      </text>
    </comment>
    <comment ref="E9" authorId="0">
      <text>
        <r>
          <rPr>
            <b/>
            <sz val="11"/>
            <color indexed="81"/>
            <rFont val="Arial"/>
            <family val="2"/>
          </rPr>
          <t>Qué le pasaría a la entidad si el riesgo se llega a materializar?</t>
        </r>
      </text>
    </comment>
    <comment ref="U9" authorId="0">
      <text>
        <r>
          <rPr>
            <b/>
            <sz val="11"/>
            <color indexed="81"/>
            <rFont val="Arial"/>
            <family val="2"/>
          </rPr>
          <t>Preventivas o Correctivas</t>
        </r>
        <r>
          <rPr>
            <b/>
            <sz val="9"/>
            <color indexed="81"/>
            <rFont val="Tahoma"/>
            <family val="2"/>
          </rPr>
          <t xml:space="preserve">
</t>
        </r>
      </text>
    </comment>
    <comment ref="Y9" authorId="0">
      <text>
        <r>
          <rPr>
            <b/>
            <sz val="11"/>
            <color indexed="81"/>
            <rFont val="Arial"/>
            <family val="2"/>
          </rPr>
          <t>Escriba fórmula del indicador</t>
        </r>
      </text>
    </comment>
    <comment ref="D13" authorId="1">
      <text>
        <r>
          <rPr>
            <b/>
            <sz val="9"/>
            <color indexed="81"/>
            <rFont val="Tahoma"/>
            <charset val="1"/>
          </rPr>
          <t>DCC:</t>
        </r>
        <r>
          <rPr>
            <sz val="9"/>
            <color indexed="81"/>
            <rFont val="Tahoma"/>
            <charset val="1"/>
          </rPr>
          <t xml:space="preserve">
RESPONSABLE: Viviana Patricia Murcia Mosucha</t>
        </r>
      </text>
    </comment>
  </commentList>
</comments>
</file>

<file path=xl/comments2.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3.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4.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5.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6.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7.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8.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9.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0.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1.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2.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3.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4.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5.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6.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7.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8.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19.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20.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21.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22.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comments23.xml><?xml version="1.0" encoding="utf-8"?>
<comments xmlns="http://schemas.openxmlformats.org/spreadsheetml/2006/main">
  <authors>
    <author>Lina Cardona</author>
  </authors>
  <commentList>
    <comment ref="A2" authorId="0">
      <text>
        <r>
          <rPr>
            <b/>
            <sz val="11"/>
            <color indexed="81"/>
            <rFont val="Arial"/>
            <family val="2"/>
          </rPr>
          <t>Situación que puede llegar a afectar el logro de los objetivos de la entidad</t>
        </r>
      </text>
    </comment>
  </commentList>
</comments>
</file>

<file path=xl/sharedStrings.xml><?xml version="1.0" encoding="utf-8"?>
<sst xmlns="http://schemas.openxmlformats.org/spreadsheetml/2006/main" count="1234" uniqueCount="767">
  <si>
    <t>MAPA DE RIESGOS</t>
  </si>
  <si>
    <t>PLANEACION 
ESTRATEGICA</t>
  </si>
  <si>
    <t>PES-FT-012</t>
  </si>
  <si>
    <t>Versión</t>
  </si>
  <si>
    <t>Página No.</t>
  </si>
  <si>
    <t>República de Colombia</t>
  </si>
  <si>
    <t>1 de 1</t>
  </si>
  <si>
    <t>IDENTIFICACIÓN DEL RIESGO</t>
  </si>
  <si>
    <t>ANALISIS DEL RIESGO</t>
  </si>
  <si>
    <t xml:space="preserve"> VALORACIÓN DEL RIESGO ANTES DE CONTROLES </t>
  </si>
  <si>
    <t>VALORACIÓN DEL RIESGO DESPUES DE CONTROLES</t>
  </si>
  <si>
    <t>ACCIONES</t>
  </si>
  <si>
    <t>MONITOREO</t>
  </si>
  <si>
    <t>PROCESO</t>
  </si>
  <si>
    <t>CAUSA</t>
  </si>
  <si>
    <t>RIESGO</t>
  </si>
  <si>
    <t>CONSECUENCIA (Efectos)</t>
  </si>
  <si>
    <t>VALORACIÓN DEL RIESGO</t>
  </si>
  <si>
    <t>NUEVA CALIFICACIÓN</t>
  </si>
  <si>
    <t>Acciones</t>
  </si>
  <si>
    <t>Fecha cumplimiento de las acciones</t>
  </si>
  <si>
    <t>Responsable</t>
  </si>
  <si>
    <t>Indicador</t>
  </si>
  <si>
    <t>Acciones ejecutadas</t>
  </si>
  <si>
    <t>Registro o evidencia de cumplimiento</t>
  </si>
  <si>
    <t>Medición del indicador</t>
  </si>
  <si>
    <t>Riesgo Inherente</t>
  </si>
  <si>
    <t>Riesgo Residual</t>
  </si>
  <si>
    <t>Probabilidad</t>
  </si>
  <si>
    <t>Impacto</t>
  </si>
  <si>
    <t>Nueva Zona del riesgo</t>
  </si>
  <si>
    <t>Zona del riesgo</t>
  </si>
  <si>
    <t>Controles</t>
  </si>
  <si>
    <t>Puntaje evaluación de los Controles</t>
  </si>
  <si>
    <t>Casillas a disminuir</t>
  </si>
  <si>
    <t xml:space="preserve">Puntaje </t>
  </si>
  <si>
    <t>Zona de Riesgo</t>
  </si>
  <si>
    <t>PROCESOS ESTRATEGICOS</t>
  </si>
  <si>
    <t>Ausencia de indicadores claros</t>
  </si>
  <si>
    <t>Presentación de información falsa y/o alterada de la gestión institucional para obtener favorabilidad de las autoridades de control</t>
  </si>
  <si>
    <t>Pérdida de credibilidad institucional.</t>
  </si>
  <si>
    <t>Posible</t>
  </si>
  <si>
    <t>Mayor</t>
  </si>
  <si>
    <t>Alta</t>
  </si>
  <si>
    <t>Improbable</t>
  </si>
  <si>
    <t>Moderada</t>
  </si>
  <si>
    <t>Profesional de Defensa  Oficina Asesora de Planeación</t>
  </si>
  <si>
    <t>No. de actividades realizadas /
No. de actividades planeadas</t>
  </si>
  <si>
    <t>Falta de controles en la información</t>
  </si>
  <si>
    <t>Anualmente, la Jefe de la Oficina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</si>
  <si>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</si>
  <si>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</si>
  <si>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PROCESOS MISIONALES - GESTION DEL RIESGO</t>
  </si>
  <si>
    <t>Tráfico de influencias</t>
  </si>
  <si>
    <t>Falsificación de certificados para los cursos de educación  informal  para beneficio propio o de un tercero</t>
  </si>
  <si>
    <t>Investigaciones de tipo Disciplinario, Penal o Fiscal.
Pérdida de credibilidad frente a la entidad e impacto negativo en la imagen institucional.</t>
  </si>
  <si>
    <t>Cada vez que se requiera, la profesional de la Subdirección de CyE, verifica en el Sistema de Información Misional, la información registrada en los certificados requeridos.  Si encuentra alguna novedad, informa por escrito al Subdirector de C y E.  Como evidencia deja un correo electrónico.</t>
  </si>
  <si>
    <t>Intereses particulares de personal que se capacita en la entidad.</t>
  </si>
  <si>
    <t xml:space="preserve"> Incumplimiento de los lineamientos académicos</t>
  </si>
  <si>
    <t>Cada vez que se requiera la profesional de la Subdirección de CyE consulta en el SIM si determinada persona realizó o no algún curso de educación informal y si fue aprobado o no.  En caso de encontrar alguna novedad, informará por escrito al Subdirector de Cy E.</t>
  </si>
  <si>
    <t>Debilidad en los controles en las seccionales</t>
  </si>
  <si>
    <t>Falsificación de información en los expedientes de capacitación de los cursos básicos para el cumplimiento de metas</t>
  </si>
  <si>
    <t>Investigaciones de tipo Disciplinario o Fiscal.
Pérdida de credibilidad frente a la entidad e impacto negativo en la imagen institucional.</t>
  </si>
  <si>
    <t>Semestralmente, la profesional de la Subdirección de CyE, verifica  en el Sistema de Información Misional,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</si>
  <si>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2 Realizar una auditoría aleatoria a 4 seccionales para verificación del proceso de capacitación en sitio.</t>
  </si>
  <si>
    <t>Subdirector de Capacitación y Entrenamiento</t>
  </si>
  <si>
    <t>Anualmente, la Jefe de Planeación, elabora el programa de auditorías internas de calidad para verificación del cumplimiento de requisitos, entre otros, del proceso de capacitación.  En caso de alguna novedad  se registra el hallazgo en el informe de auditoría y se solicita el plan de mejoramiento respectivo.  Evidencia: Informes de auditoría.</t>
  </si>
  <si>
    <t>Falta de control en el inventario de donaciones recibidas</t>
  </si>
  <si>
    <t>Destinación indebida de ayudas  para el beneficio propio o de particulares</t>
  </si>
  <si>
    <t xml:space="preserve">Trimestralmente, el técnico para apoyo del Grupo de Prevención encargado del módulo de donaciones en el SIM, revisa el registro de los bienes recibidos por parte de las seccionales en el SIM,  con el fin de verificar que se hayan registrado todos los bienes de acuerdo con el acta de donación.  En caso de encontrarse diferencias, se envía un correo al responsable para que registre o realice los ajustes del caso. Evidencia actas, registros en el SIM y correos electrónicos. </t>
  </si>
  <si>
    <t>Rara vez</t>
  </si>
  <si>
    <t>Baja</t>
  </si>
  <si>
    <t>Inadecuada planeación en las actividades de entrega de ayudas humanitarias por parte de las Direcciones Seccionales y/o oficinas para la destinación adecuada de las estas.</t>
  </si>
  <si>
    <t>Cada vez que una seccional va a realizar una entrega de donaciones en el marco de la acción social, debe diligenciar el formato RSA-FT-004,  en el cual se planifica cada actividad, para aprobación del Director General.  En caso de no presentar el formato RSA-FT-004 o estar mal diligenciado, la entrega no será aprobada.</t>
  </si>
  <si>
    <t>Falta de control en el procedimiento de entrega de ayudas humanitarias</t>
  </si>
  <si>
    <t>Semestralmente, el técnico para apoyo del Grupo de Prevención encargado del módulo de donaciones en el SIM, compara el formato RSA-FT-004 contra las evidencias de entrega de las donaciones  con el fin de comprobar que se haya realizado la entrega y verificar la descarga de los bienes del kardex respectivo.  En caso de no contar con las evidencias o comprobar que no se ha realizado el descargue de los bienes del kardex de donaciones,  se escribe un correo al responsable de la entrega para que subsane las observaciones. Evidencia: expediente de cada donación.</t>
  </si>
  <si>
    <t>Ausencia de controles para los voluntarios</t>
  </si>
  <si>
    <t>Hurto de bienes de terceros en atención de emergencias</t>
  </si>
  <si>
    <t>1. Detrimento de la imagen institucional.
2. Pérdida de credibilidad y confianza por parte de la comunidad.
3. Investigaciones de orden disciplinarios, fiscal o penal a la entidad.</t>
  </si>
  <si>
    <t>Respuesta a desastres por parte de las organizaciones de DC sin la participación de funcionarios de la Entidad.</t>
  </si>
  <si>
    <t>GESTIÓN DE LA INFORMACIÓN</t>
  </si>
  <si>
    <t>Insuficiencia en el control de las herramientas tecnológicas disponibles al ciudadano para la formulación y seguimiento de peticiones, quejas, denuncias y reclamos.</t>
  </si>
  <si>
    <t>Eliminar u ocultar peticiones, quejas, denuncias y reclamaciones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</si>
  <si>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</si>
  <si>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 documento físico, el funcionario encargado de la correspondencia lo radica y lo registra en el formato GIN-FT-010.  Durante el seguimiento del proceso de archivo y correspondencia, el funcionario del Grupo de Orientación Ciudadana y Gestión Documental cruza el citado formato contra el archivo físico o digital, en caso de encontrar novedades se registra en el acta respectiva y se conmina a su corrección inmediata.</t>
  </si>
  <si>
    <t>Jefe Grupo de Orientación Ciudadana y Gestión Documental</t>
  </si>
  <si>
    <t>No hay una ventanilla única de correspondencia a nivel nacional</t>
  </si>
  <si>
    <t>GESTIÓN LEGAL</t>
  </si>
  <si>
    <t>Cobro de dádivas por agilización de trámites de las organizaciones de Defensa Civil en beneficio propio o de un tercero</t>
  </si>
  <si>
    <t>Investigaciones de tipo Disciplinario o Investigaciones de tipo Penal o Fiscal.
Pérdida de credibilidad frente a la entidad e impacto negativo en la imagen institucional.</t>
  </si>
  <si>
    <t>Amiguismo</t>
  </si>
  <si>
    <t>Cada vez que llega una solicitud de trámite, la Técnico de Apoyo de la Oficina Jurídica, lo radica en el SISRED, lo cual evidencia el orden de llegada de la solicitud, el trámite es asignado a cualquiera de los abogados de la Oficina para su resolución, la cual también es registrada en el SISRED.  Evidencia SISRED.</t>
  </si>
  <si>
    <t>Presiones de terceros y/o superior jerárquico</t>
  </si>
  <si>
    <t>GESTIÓN HUMANA</t>
  </si>
  <si>
    <t>Falta de fiabilidad de la información previa a la parametrización.</t>
  </si>
  <si>
    <t>Manipular la liquidación de la nómina</t>
  </si>
  <si>
    <t>Investigaciones de tipo Disciplinario.
Pérdida de credibilidad frente a la entidad e impacto negativo en la imagen institucional.
Desgaste en los procesos administrativos.</t>
  </si>
  <si>
    <t>Falta de verificación de la liquidación de la nómina</t>
  </si>
  <si>
    <t>Cada mes, la liquidación de la pre nómina es revisada por otro funcionario alterno en el proceso, en caso de encontrarse alguna novedad o inconsistencia se corrige inmediatamente.  Se deja como evidencia un acta incluyendo las novedades.</t>
  </si>
  <si>
    <t xml:space="preserve">Alteración de novedades de personal </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</si>
  <si>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</si>
  <si>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Debilidad en el cargue de la información en el aplicativo del manual de funciones.</t>
  </si>
  <si>
    <t>Falsificación en las certificaciones laborales con funciones.</t>
  </si>
  <si>
    <t>Cada vez que el servidor público requiere una certificación laboral sin funciones, la solicita en el aplicativo Self Service de KACTUS, el cual valida la fecha de ingreso del servidor público, el cargo y datos personales.</t>
  </si>
  <si>
    <t>Tráfico de influencias, amiguismo</t>
  </si>
  <si>
    <t xml:space="preserve">Documentación falsa o adulterada.
</t>
  </si>
  <si>
    <t>Recibir y tramitar para el pago del seguro de Vida a personas que no tienen derecho, para beneficio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</si>
  <si>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seccional/oficina para las correcciones del caso. Evidencia: Solicitud de trámite de seguro y comunicaciones dirigidas a la seccional u oficina.</t>
  </si>
  <si>
    <t>Cada vez que llega una solicitud de trámite.</t>
  </si>
  <si>
    <t xml:space="preserve">
No diligenciamiento del formato de beneficiarios del seguro.</t>
  </si>
  <si>
    <t>Por cada solicitud de inscripción como voluntario de la Defensa Civil , se verifica el diligenciamiento del formato de designación de beneficiarios de seguro antes de crear al voluntario en el SIM, en caso de que el formulario esté mal diligenciado o presente enmendaduras o falta de firmas, se realiza el requerimiento a la seccional/oficina para que requiera al aspirante, en caso contrario, no se realiza la inscripción.</t>
  </si>
  <si>
    <t>El riesgo se transfiere a la aseguradora para la verificación de la legalidad de los documentos soporte.</t>
  </si>
  <si>
    <t>GESTIÓN FINANCIERA</t>
  </si>
  <si>
    <t>Presión de terceros o de un superior jerárquico.</t>
  </si>
  <si>
    <t>Ordenar o efectuar pagos de bienes o servicios sin el lleno de los requisitos legales en beneficio propio o de un tercero</t>
  </si>
  <si>
    <t>El funcionario encargado del proceso de ejecución de la etapa contractual cada vez que el supervisor tramita un pago verifica los soportes y diligencia el formato GAD-FT-020 CONTROL DE DOCUMENTOS PARA TRAMITE DE PAGO.  En caso de faltar algún soporte o presentarse observaciones,  le comunica al supervisor para que corrija o tramite lo pertinente con quien corresponda.  Posteriormente, el funcionario  designado del área contable,  revisa nuevamente y confirma el cumplimiento de requisitos para el pago, en caso de presentarse  alguna novedad devuelve el trámite al Grupo Administrativo.  La evidencia queda en el formato y el libro de control de entrega de documentos.</t>
  </si>
  <si>
    <t>Debilidad en los controles.</t>
  </si>
  <si>
    <t>Utilización de los recursos de caja menor  en bienes o servicios que no están autorizados o para beneficio propio</t>
  </si>
  <si>
    <t>Cada vez que se recibe una solicitud de legalización de caja menor, tres funcionarios del Grupo Financiero encargados de revisar el trámite, efectúan revisiones de los documentos de legalización de las cajas menores (factura, conciliación, objeto de gasto y retenciones).  El funcionario que detecte alguna desviación comunica mediante correo electrónico al cuentadante para que proceda a la corrección, lo cual queda como evidencia.  Si persiste la desviación, no se le reconoce el gasto.</t>
  </si>
  <si>
    <t xml:space="preserve">Mensualmente
</t>
  </si>
  <si>
    <t>Jefe Grupo Financiero</t>
  </si>
  <si>
    <t>Desconocimiento de los lineamientos establecidos en la norma que regula la caja menor.</t>
  </si>
  <si>
    <t>GESTION DE ADQUISICIONES</t>
  </si>
  <si>
    <t>Abuso de poder</t>
  </si>
  <si>
    <t>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</si>
  <si>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t>
  </si>
  <si>
    <t>Jefe Grupo Administrativo</t>
  </si>
  <si>
    <t xml:space="preserve">Intereses particulares </t>
  </si>
  <si>
    <t>El funcionario de la etapa precontractual del Grupo administrativo, cada vez que recibe una ficha técnica, realiza la revisión respectiva.  En caso de presentarse observaciones o inconsistencias, se devuelve por escrito al funcionario que presentó la ficha técnica.</t>
  </si>
  <si>
    <t>Cada vez que se realiza la evaluación de un proceso contractual, interviene tres comités: Técnico, Jurídico y Financiero.  En cada caso se solicitan subsanaciones a los proveedores con el fin de garantizar el cumplimiento de requisitos del pliego de condiciones, en caso de no subsanar, el proveedor no continua en el proceso.  Para la adjudicación, se conforma un comité asesor que conoce las evaluaciones para recomendar su adjudicación o no al ordenador del gasto.  Las evaluaciones, actas y actos administrativo son  evidencias que se publican en el SECOP 2.</t>
  </si>
  <si>
    <t>Desconocimiento de las funciones de los supervisores asignados a los procesos.</t>
  </si>
  <si>
    <t>No reportar incumplimiento parcial o total de conformidad con las normas legales en la ejecución de un contrato por parte del supervisor o interventor.</t>
  </si>
  <si>
    <t>Investigaciones de tipo Disciplinario, Penal o Fiscal.</t>
  </si>
  <si>
    <t>Descuido u olvido de los supervisores.</t>
  </si>
  <si>
    <t>En funcionario encargado de la etapa pos contractual realiza mensualmente un seguimiento a los supervisores, en caso de encontrar faltas a sus obligaciones, lo requiere para que de cumplimiento, de lo contrario no se puede adelantar el trámite de pagos.  Evidencia: comunicaciones al supervisor.</t>
  </si>
  <si>
    <t>Para cada pago tramitado, el funcionario encargado del trámite pos contractual exige un informe suscrito por el supervisor  y los respectivos soportes que demuestren la conformidad del bien o servicio adquirido.  En caso de no cumplir con estos documentos no se tramita el pago.  Evidencias: Requerimientos al supervisor</t>
  </si>
  <si>
    <t>Desconocimiento de los procedimientos de contratación</t>
  </si>
  <si>
    <t>GESTION LOGISTICA</t>
  </si>
  <si>
    <t>Falta de verificación objetiva y detallada en la actualización del inventarios</t>
  </si>
  <si>
    <t>Omisión de reportes de novedades de pérdidas o ingresos de bienes en el inventario durante la actualización de cargos en beneficio de un tercero</t>
  </si>
  <si>
    <t>Investigaciones de tipo Disciplinario, Penal o Fiscal.
Pérdida de credibilidad frente a la entidad e impacto negativo en la imagen institucional.
Afectación a la fiabilidad de los estados Financieros de vigencias anteriores.</t>
  </si>
  <si>
    <t>Probable</t>
  </si>
  <si>
    <t>El Jefe del Grupo de Almacén cada año programa por lo menos 4 visitas de verificación de inventarios a seccionales u oficinas de departamento, en la cual verifica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de pérdida de bienes.  Como evidencia se elabora un informe de la visita de verificación realizada.</t>
  </si>
  <si>
    <t xml:space="preserve">1. Ejecutar auditorías detalladas y focalizadas en la verificación de los bienes.
2. Realizar y documentar al menos una conciliación entre procesos administrativos, seguros y almacén.
</t>
  </si>
  <si>
    <t>Jefe Grupo Almacén</t>
  </si>
  <si>
    <t>Falta de control por parte del responsable del inventario</t>
  </si>
  <si>
    <t>El responsable del inventario de seccionales u oficinas, cada semestre verifica el inventario de cargos contra el inventario físico, en caso de encontrar novedades la reporta en la actualización de cargos al Grupo de Almacén.  Como evidencia, el responsable debe refrendar el inventario y enviarlo en físico al Grupo de Almacén.</t>
  </si>
  <si>
    <t>Desconocimiento de los procedimientos establecidos por la entidad.</t>
  </si>
  <si>
    <t>Deficiente control en los costos de operación de los vehículos</t>
  </si>
  <si>
    <t>Uso indebido y destinación diferente de los vehículos de la entidad</t>
  </si>
  <si>
    <t xml:space="preserve">Jefe Grupo Administración de Servicios </t>
  </si>
  <si>
    <t>Deficiente control en el consumo de combustible de los vehículos</t>
  </si>
  <si>
    <t>El administrador de transportes, mensualmente verifica la plataforma de combustible suministrada por el Estación de Servicio (EDS), verificando que el consumo corresponda al kilometraje efectuado por el vehículo.  En caso de evidenciar  consumo excesivo de combustible,  notifica al Jefe del Grupo, quien llama a la persona que tiene asignado el vehículo para que explique el motivo de las diferencias encontradas. Evidencia: la plataforma de combustible.
Verificación del consumo de combustible a través del Chip para los vehículos de la DIGER y Escuelas</t>
  </si>
  <si>
    <t>Designación de responsabilidades inadecuadas para el uso de vehículos institucionales.</t>
  </si>
  <si>
    <t>Cada vez que un servidor púbico  de la DIGER requiere un servicio de transporte institucional, diligencia la solicitud de servicio indicando el destino.  Igualmente si el vehículo sale fuera de la sede principal, el Administrador de transportes diligencia la orden de marcha y traza la ruta, lo cual permite calcular el consumo de combustible. Evidencia: Solicitud de servicio y orden de marcha.</t>
  </si>
  <si>
    <t>Falta de control en el acceso a los sistemas de información.</t>
  </si>
  <si>
    <t>Acceso a los sistemas de información  para obtener beneficios personales.</t>
  </si>
  <si>
    <t xml:space="preserve">Pérdida de información 
Consecuencias de tipo legal
Violación a los sistemas de seguridad </t>
  </si>
  <si>
    <t>Anualmente, la encargada de la seguridad digital de la Oficina Asesora de las TIC, realiza un bloqueo general de sitios WEB potencialmente peligrosos, en caso de que un funcionario requiera ingreso a dicho sitio, debe solicitarlo a través del Jefe de la Dependencia y la Oficina de TIC analiza la viabilidad de habilitar el acceso solicitado.  Evidencia: Parametrización de políticas del Firewall, correos electrónicos.</t>
  </si>
  <si>
    <t>Técnico de Servicios de la Oficina Asesora de las TIC</t>
  </si>
  <si>
    <t>Debilidad en la aplicación de la política de seguridad informática.</t>
  </si>
  <si>
    <t>Anualmente se envía a todos los funcionarios una encuesta de verificación de la implementación de la política de seguridad informática, para evaluar su aplicación.  El resultado de esta evaluación se emplea como insumo de los indicadores de gestión de las seccionales en materia de seguridad informática. Evidencia: Encuestas, correos electrónicos y evaluación de indicadores.</t>
  </si>
  <si>
    <t>Al menos una vez al año, la funcionaria encargada de la seguridad digital, analiza el reporte del antivirus para determinar vulnerabilidades al SI, si se encuentran potenciales riesgos, se analiza el nivel de criticidad y se determina si esa dirección representa una falsa alarma, en caso contrario, se mantiene el bloqueo.  Evidencia: Reporte de antivirus.</t>
  </si>
  <si>
    <t>SEGUIMIENTO A LA GESTION</t>
  </si>
  <si>
    <t>Inadecuada evaluación de indicadores</t>
  </si>
  <si>
    <t>Permitir  mayores valores en los indicadores de resultado de las metas de las seccionales,  para generar puntajes mas altos en la evaluación de desempeño.</t>
  </si>
  <si>
    <t xml:space="preserve">Investigaciones de tipo Disciplinario, Penal o Fiscal.
</t>
  </si>
  <si>
    <t xml:space="preserve">Semestralmente, la Jefe de la Oficina Asesora de Planeación solicita a las dependencias la medición de los indicadores de gestión de las seccionales con el fin de compararlos con los indicadores de su respectiva evaluación del plan de acción.  En caso de encontrar diferencias, se profundiza con las evidencias presentadas o mediante indagación con los demás dueños de procesos, de no ser posible aclarar la medición,  no se evalúa el indicador.  Evidencias: Formato de Indicadores, rendiciones de cuentas, evaluación de desempeño. </t>
  </si>
  <si>
    <t xml:space="preserve">1. Realizar dos mediciones en el año de los indicadores de las Seccionales, con el concurso de los dueños de los procesos.  </t>
  </si>
  <si>
    <t>Jefe Oficina Asesora de Planeación</t>
  </si>
  <si>
    <t>Falta de evidencias de las acciones ejecutadas</t>
  </si>
  <si>
    <t>CONTROL INTERNO</t>
  </si>
  <si>
    <t>Debilidades en la retroalimentación de los resultados de la auditoría de gestión a los auditados.</t>
  </si>
  <si>
    <t>Fraude en los resultados obtenidos en el ejercicio auditor en beneficio propio o de un tercero.</t>
  </si>
  <si>
    <t>Afectación negativa en la imagen reputacional de la OCI.
Sanciones e investigaciones</t>
  </si>
  <si>
    <t>Al finalizar la auditoría de gestión, el auditor designado retroalimenta al auditado los resultados de la auditoría.  En caso de no contar oportunamente con las evidencias suficientes, competentes y objetivas, se advierte que el proceso auditor continúa hasta la emisión del informe final. Como evidencia queda la presentación y los correos mediante el cual envían evidencias adicionales.</t>
  </si>
  <si>
    <t>1. Realizar la retroalimentación de resultados con líderes de procesos previo al informe final de todas las auditorías de gestión.
2.  Realizar el seguimiento a todos los informes de auditoría previo al informe final.
3. Ejecución de la campaña para incrementar la cultura del autocontrol</t>
  </si>
  <si>
    <t>Jefe Oficina Control Interno</t>
  </si>
  <si>
    <t>Falta de independencia del equipo auditor.</t>
  </si>
  <si>
    <t>Cada vez que se termina una auditoría de gestión, el auditor designado comunica los resultados obtenidos en cada uno de los componentes evaluados al Jefe de la OCI, los cuales están consignados en el informe,  en caso de encontrar alguna inconsistencia, el Jefe de la OCI retroalimenta al auditor.  Como evidencia queda la planilla suscrita entre el jefe de la OCI y el auditado.</t>
  </si>
  <si>
    <t>Ausencia de moralidad en el auditor.</t>
  </si>
  <si>
    <t>Omitir las investigaciones por responsabilidad administrativa por pérdida o daño de bienes de propiedad de la Entidad.</t>
  </si>
  <si>
    <t>1. Detrimento patrimonial
2. Investigación disciplinaria o fiscal.</t>
  </si>
  <si>
    <t>Desarrollo del proceso de acuerdo con un procedimiento establecido y aprobado.</t>
  </si>
  <si>
    <t>1. Realizar mensualmente el cruce con el área de seguros.
2. Realizar una conciliación trimestral con el Grupo de Almacén para el ajuste de los inventarios.</t>
  </si>
  <si>
    <t>Responsable procesos administrativos</t>
  </si>
  <si>
    <t>Falta de controles en el procedimiento</t>
  </si>
  <si>
    <t>Registro  de los informes por pérdida en un cuadro de control para conciliaciones</t>
  </si>
  <si>
    <t>Omisión de comunicación de la pérdida o daño.</t>
  </si>
  <si>
    <t>Cruce de información con el responsable de los seguros de la Entidad.</t>
  </si>
  <si>
    <t>Iniciar la investigación administrativa de oficio cuando se detecta un daño o pérdida de un bien fiscal que no fue informado</t>
  </si>
  <si>
    <t xml:space="preserve">Amiguismo
</t>
  </si>
  <si>
    <t>Archivar una investigación disciplinaria cuando existan elementos probatorios que demuestren la falta disciplinaria de un servidor público.</t>
  </si>
  <si>
    <t>1. Investigaciones de tipo  Disciplinario, Penal o Fiscal.
2. Pérdida de credibilidad frente a la entidad e impacto negativo en la imagen institucional.</t>
  </si>
  <si>
    <t xml:space="preserve">1. Hacer uso de los medio legales cuando se denote impedimento o inhabilidad para el manejo de la investigación.  </t>
  </si>
  <si>
    <t>1.  Elaborar anualmente un documento donde cada funcionario de la Oficina de Disciplinarios se compromete a preservar la reserva sumarial de las actuaciones disciplinarias; acción condicionada al ingreso de un nuevo funcionario
2. Actualizar semanalmente el cuadro control de  los expedientes</t>
  </si>
  <si>
    <t>Jefe Oficina de Control Interno Disciplinarios</t>
  </si>
  <si>
    <t>Influencia de un superior jerárquico</t>
  </si>
  <si>
    <t>2. Practica de pruebas decretadas en los autos emitidos por la Oficina</t>
  </si>
  <si>
    <t>Presiones externas o internas al proceso</t>
  </si>
  <si>
    <t xml:space="preserve">3. Manifestación expresa de la imparcialidad en el manejo de las investigaciones disciplinarias garantizado la doble instancia y el principio del juez natural. </t>
  </si>
  <si>
    <t>Omisión de controles</t>
  </si>
  <si>
    <t>4. Control de los expedientes haciendo verificación de los mismos y cuadro de seguimiento para evitar el vencimiento de términos  mediante la actualización permanente  de la bases de datos.</t>
  </si>
  <si>
    <t>Casi seguro</t>
  </si>
  <si>
    <t>Menor</t>
  </si>
  <si>
    <t>1. Control 1</t>
  </si>
  <si>
    <t>Improbable (2)</t>
  </si>
  <si>
    <t>Menor (2)</t>
  </si>
  <si>
    <t>1. Control 2</t>
  </si>
  <si>
    <t>1. Control 3</t>
  </si>
  <si>
    <t>1. Control 4</t>
  </si>
  <si>
    <t>Firmas de constancias del curso básico por parte de los Directores Seccionales; cursos intermedios directores de escuela y  cursos de especialista por el coordinador académico y Directores de Escuela. Adicionalmente la Defensa Civil Colombiana, puso a disposición de los voluntarios que desarrollan cursos de niveles básicos, intermedios y especialistas en la entidad, un enlace en la pagina web institucional donde podrán acceder a descargar sus certificados. La ruta para es Inicio &gt; Servicios al Ciudadano &gt; Capacitación. &gt; Educación Informal Cursos. &gt; Descargue su Constancia</t>
  </si>
  <si>
    <t xml:space="preserve">
2. Subdirector de Capacitación y Entrenamiento</t>
  </si>
  <si>
    <t>1. Técnico para Apoyo Acción Social</t>
  </si>
  <si>
    <t>Jefe de Grupo del Voluntariado</t>
  </si>
  <si>
    <t>Jefe Grupo del Voluntariado</t>
  </si>
  <si>
    <t>No. De verificaciones realizadas / No. De solicitudes</t>
  </si>
  <si>
    <t>Sergio Gil</t>
  </si>
  <si>
    <t>Cada vez que se tramite un pago</t>
  </si>
  <si>
    <t>1. Revisar en primera instancia los requisitos para el trámite según el formato GAD-FT-020
2. Revisar en segunda instancia los requisitos para el trámite según el formato GAD-FT-020</t>
  </si>
  <si>
    <t>Verificar aleatoriamente con proveedores la legalidad de los soportes de caja menor.</t>
  </si>
  <si>
    <t>Cada trimestre, el funcionario designado del Grupo de Administración de Servicios selecciona aleatoriamente 4 seccionales para comparar los costos reflejados en caja Menor frente a los costos  de rodamiento en el SIM.  Si se encuentran diferencias se notifica a la respectiva seccional para que efectúe el cargue correspondiente en el SIM.  Evidencia: Comunicaciones a las seccionales.</t>
  </si>
  <si>
    <t>1. Trimestralmente
2. Mensualmente</t>
  </si>
  <si>
    <t>Realizar la verificación de los documentos para a incorporación de voluntarios cada vez que se recibe una solicitud.</t>
  </si>
  <si>
    <t xml:space="preserve">Realizar y documentar una inspección mensual aleatoria a los procesos de contratación publicados en el SECOP 2
</t>
  </si>
  <si>
    <t>Por cada contrato, el funcionario designado del Grupo Administrativo, notifica  las funciones al supervisor, las cuales se evalúan mediante el formato GAD-FT-034.  En caso de alguna observación desfavorable, se comunica al supervisor. Evidencia: Correo electrónico dirigido al supervisor y evaluación.</t>
  </si>
  <si>
    <t xml:space="preserve">
1. Verificar el diligenciamiento del formato GAD-FT-005 por parte de los supervisores
2. Aplicar  el formato de evaluación de los supervisores GAD-FT-034.
</t>
  </si>
  <si>
    <t xml:space="preserve">1. Al finalizar cada trimestre
2. Al finalizar cada semestre
</t>
  </si>
  <si>
    <t xml:space="preserve">1. Trimestralmente revisar el registro de los bienes recibidos por parte de las seccionales en el SIM.
2. Semestralmente comparar el formato RSA-FT-004 contra las evidencias de entrega de las donaciones
</t>
  </si>
  <si>
    <t>Socializar el procedimiento para obtener la certificación laboral con o sin funciones en el aplicativo SELF SERVICE  de KACTUS</t>
  </si>
  <si>
    <t>Cada vez que se reciba una solicitud de trámite.</t>
  </si>
  <si>
    <t>Ejecutar  los controles definidos en el procedimiento para el trámite de reclamación del seguro de vida de los voluntarios cada vez que se reciba una solicitud.</t>
  </si>
  <si>
    <t>1. Trimestralmente seleccionar aleatoriamente 4 seccionales para comparar los costos registrados por caja menor frente a los costos  de rodamiento en el SIM.
2. Realizar una verificación mensual del consumo de combustible de los vehículos a cargo de la DIGER</t>
  </si>
  <si>
    <t>Cada vez que se tramita una solicitud de incorporación de un voluntario, el director seccional verifica entre otros, los antecedentes penales, judiciales y disciplinarios de acuerdo con el procedimiento GHU-PD-005 Administración trámites del voluntariado, lo cual envía en medio electrónico al Grupo del Voluntariado de la Dirección General.  En caso de encontrarse alguna observación o incumplimiento de requisitos, el Jefe del Grupo del Voluntariado conmina al director seccional o responsable para que subsane o requiera al aspirante, una vez se cumplen todos los criterios para su incorporación, el aspirante  es registrado en el SIM, en caso contrario no se vincula como voluntario de la Entidad y la solicitud se archiva.  Evidencias: Solicitudes de incorporación, correos electrónicos y SIM módulo de voluntariado</t>
  </si>
  <si>
    <t>1. Angie Rodríguez
2. Adriana Bombiela</t>
  </si>
  <si>
    <t>Cada vez que se ejecuta un contrato</t>
  </si>
  <si>
    <t>ANALISIS DEL ENTORNO POR UNIDADES DE NEGOCIO - UN</t>
  </si>
  <si>
    <t xml:space="preserve">FORMATO No. 6 </t>
  </si>
  <si>
    <t>DOFA</t>
  </si>
  <si>
    <t>NOMBRE EMPRESA</t>
  </si>
  <si>
    <t>DEFENSA CIVIL COLOMBIANA</t>
  </si>
  <si>
    <t>JEFE DE PLANEACION</t>
  </si>
  <si>
    <t>VIVIANA MURCIA</t>
  </si>
  <si>
    <t>UNIDAD DE NEGOCIO 1</t>
  </si>
  <si>
    <t>Reducción del Riesgo de Desastres</t>
  </si>
  <si>
    <t>FECHA REVISIÓN</t>
  </si>
  <si>
    <t>DESCRIPCION UNIDAD DE NEGOCIO</t>
  </si>
  <si>
    <t>Es el proceso de la gestión del riesgo, está compuesto por la intervención dirigida a modificar o disminuir las condiciones de riesgo existentes, entiéndase: mitigación del riesgo y a evitar nuevo riesgo en el territorio, entiéndase: prevención del riesgo. Son medidas de mitigación y prevención que se adoptan con antelación para reducir la amenaza, la exposición y disminuir la vulnerabilidad de las personas, los medios de subsistencia, los bienes, la infraestructura y los recursos ambientales, para evitar o minimizar los daños y pérdidas en caso de producirse los eventos físicos peligrosos.</t>
  </si>
  <si>
    <t>PLANES CON LA UNIDAD DE NEGOCIO</t>
  </si>
  <si>
    <t xml:space="preserve">DESCRIBIR PLANES/EXPECTATIVAS/DESAFIOS/DILEMAS (PROFUNDIZAR-SALIR-ENTRAR). El Marco de Sendai para la Reducción del Riesgo de Desastres 2015-2030, establece entre sus prioridades "Invertir en la reducción del riesgo de desastres para la resiliencia", siendo este un referente internacional para la política de Gestión del Riesgo del país.  Por lo tanto se propone incorporar el proceso de REDUCCIÓN dentro de las unidades de negocio de la entidad, para fortalecer las acciones que se ejecutaron en el cuatrienio anterior en el proceso de prevención. En consecuencia se propone fortalecer las capacidades de la entidad para intervenir en el proceso de reducción del riesgo de desastres.
</t>
  </si>
  <si>
    <t>No</t>
  </si>
  <si>
    <t>DEBILIDADES - D</t>
  </si>
  <si>
    <t>FORTALEZAS - F</t>
  </si>
  <si>
    <t>Deficientes capacidades técnicas para la intervención en la reducción del riesgo</t>
  </si>
  <si>
    <t>La cobertura a nivel nacional permite llegar a las comunidades en todo el territorio</t>
  </si>
  <si>
    <t>Limitados recursos para la financiación de programas orientados a la prevención del riesgo</t>
  </si>
  <si>
    <t>La unidad gerencial en el establecimiento de directrices que se cumplen a nivel nacional</t>
  </si>
  <si>
    <t>Interés en capacitación para el manejo de emergencias por parte del voluntariado mas que en reducción</t>
  </si>
  <si>
    <t>Procedimientos documentados y estandarizados</t>
  </si>
  <si>
    <t>El proceso de capacitación no se articula con las líneas de gestión del riesgo</t>
  </si>
  <si>
    <t>Experiencia en el tema</t>
  </si>
  <si>
    <t>No se tiene doctrina articulada del proceso</t>
  </si>
  <si>
    <t>Capacidad técnica para exportar el conocimiento adquirido</t>
  </si>
  <si>
    <t>Falta capacitación para la formulación de proyectos en la materia</t>
  </si>
  <si>
    <t>Reconocimiento y credibilidad de la entidad</t>
  </si>
  <si>
    <t>El marco legal de la entidad se encuentra desactualizado</t>
  </si>
  <si>
    <t>Facilidad para la comunicación del riesgo a través de los voluntarios</t>
  </si>
  <si>
    <t>Falta de delegación en los diferentes niveles de la organización</t>
  </si>
  <si>
    <t>La masificación de las redes sociales de la entidad</t>
  </si>
  <si>
    <t>AMENAZAS - A</t>
  </si>
  <si>
    <t>OPORTUNIDADES - O</t>
  </si>
  <si>
    <t>Los voluntarios suelen participar en los consejos territoriales para la gestión del riesgo</t>
  </si>
  <si>
    <t>Disponibilidad de los medios de comunicación a nivel territorial</t>
  </si>
  <si>
    <t>Perder el apoyo de la UNGRD en la parte operativa de la entidad</t>
  </si>
  <si>
    <t>Pertenecer al Sistema Nacional de Gestión del Riesgo de Desastres</t>
  </si>
  <si>
    <t xml:space="preserve">Alta dinámica de los elementos generadores de las amenazas </t>
  </si>
  <si>
    <t>Orientación del Marco de Sendai en materia de reducción</t>
  </si>
  <si>
    <t>Prevalece el desinterés de la comunidad frente a los riesgos</t>
  </si>
  <si>
    <t>Repositorio documental de la UNGRD</t>
  </si>
  <si>
    <t>La mayoría de las organizaciones de Defensa Civil no están constituidas legalmente</t>
  </si>
  <si>
    <t>Fondo Nacional para GdR y los Fondos departamentales y municipales para la GdR</t>
  </si>
  <si>
    <t>Posibilidad para la celebración de convenios y contratos interadministrativos</t>
  </si>
  <si>
    <t>Las políticas gubernamentales de gestión del riesgo y gestión ambiental están alineadas a los objetivos de desarrollo sostenible</t>
  </si>
  <si>
    <t>UNIDAD DE NEGOCIO 2</t>
  </si>
  <si>
    <t>Gestión Ambiental y Acción Social</t>
  </si>
  <si>
    <t xml:space="preserve">Es el proceso mediante al cual se implementan acciones dirigidas a la recuperación frente a las emergencias, situaciones de desastre o calamidad pública, para apoyar el restablecimiento de las condiciones socioeconómicas, ambientales y físicas de la población afectada o vulnerable.
</t>
  </si>
  <si>
    <r>
      <t>DESCRIBIR PLANES/EXPECTATIVAS/DESAFIOS/DILEMAS (PROFUNDIZAR-SALIR-ENTRAR) El diagnóstico mostró que no se están aprovechando las oportunidades y que no se cuenta con un marco legal vigente que respalde la acción social y la gestión ambiental en forma taxativa, a pesar de hacer parte de la recuperación después de una emergencia o desastre.  Igualmente en un escenario de postacuerdo se observó la necesidad de continuar con el proceso en el marco de una política social y ambiental por parte del gobierno nacional.</t>
    </r>
    <r>
      <rPr>
        <sz val="11"/>
        <color indexed="10"/>
        <rFont val="Arial Narrow"/>
        <family val="2"/>
      </rPr>
      <t xml:space="preserve"> </t>
    </r>
  </si>
  <si>
    <t>Escaso apoyo a las propuestas presentadas</t>
  </si>
  <si>
    <t>Programa técnico laboral por competencias de Acción Social y de Gestión Ambiental</t>
  </si>
  <si>
    <t>Insuficiente presupuesto para la ejecución del proceso</t>
  </si>
  <si>
    <t>Procedimientos documentados</t>
  </si>
  <si>
    <t>Carencia de direccionamiento estratégico para el proceso</t>
  </si>
  <si>
    <t>El compromiso del voluntariado</t>
  </si>
  <si>
    <t>No hay capacidad para la administración  de donaciones</t>
  </si>
  <si>
    <t>Recursos técnicos y operativos</t>
  </si>
  <si>
    <t>No hay apropiación del conocimiento de los procesos misionales</t>
  </si>
  <si>
    <t>Avance en la formulación de proyectos</t>
  </si>
  <si>
    <t>No hay personal calificado en las seccionales</t>
  </si>
  <si>
    <t>Aceptación de la comunidad dada la base comunitaria</t>
  </si>
  <si>
    <t>No se aprovechan las opciones de capacitación disponibles</t>
  </si>
  <si>
    <t xml:space="preserve">La escuela de gestión ambiental </t>
  </si>
  <si>
    <t>Ausencia del portafolio de servicios</t>
  </si>
  <si>
    <t>Cobertura a nivel nacional</t>
  </si>
  <si>
    <t xml:space="preserve">Intervención en gestión ambiental a través de las líneas de acción del Plan Nacional de Desarrollo </t>
  </si>
  <si>
    <t>Las demás entidades no visualizan a la entidad en posiciones estratégicas</t>
  </si>
  <si>
    <t>Marco de referencia internacional para el tema ambiental y social</t>
  </si>
  <si>
    <t>Incursión del voluntariado en el proceso sin conocimiento técnico</t>
  </si>
  <si>
    <t>Interés de empresas públicas y privadas  en articular proyectos con la entidad</t>
  </si>
  <si>
    <t>No hay un marco legal que respalde la acción social y la gestión ambiental</t>
  </si>
  <si>
    <t>La posibilidad de gestionar donaciones con entidades públicas y privadas de todo nivel</t>
  </si>
  <si>
    <t>Intervención de las organizaciones de Defensa Civil con intereses particulares</t>
  </si>
  <si>
    <t>Política nacional de gestión ambiental y social</t>
  </si>
  <si>
    <t>Sensibilización y apropiación de la comunidad en temas ambientales y sociales</t>
  </si>
  <si>
    <t>El postacuerdo genera posibilidades de acción con comunidades vulnerables</t>
  </si>
  <si>
    <t>La población afectada por las emergencias</t>
  </si>
  <si>
    <t>Recursos de cooperación internacional</t>
  </si>
  <si>
    <t>UNIDAD DE NEGOCIO 3</t>
  </si>
  <si>
    <t>Manejo de Emergencias y Desastres</t>
  </si>
  <si>
    <t xml:space="preserve">Es el proceso de la gestión del riesgo compuesto por la preparación para la respuesta frente a emergencias y desastres, la preparación para la recuperación posdesastre, la ejecución de dicha respuesta y la ejecución de la respectiva recuperación, entiéndase: rehabilitación y recuperación para el restablecimiento de las condiciones normales de vida.  De acuerdo con la Ley 1523 de 2012, la Preparación es el conjunto de acciones principalmente de coordinación, sistemas de alerta, capacitación, equipamiento, centros de reserva, albergues y entrenamiento, con el propósito de optimizar la ejecución de los diferentes servicios básicos de respuesta. Asimismo la respuesta implica la ejecución de las actividades necesarias para la atención de la emergencia como la accesibilidad y transporte, telecomunicaciones, evaluación de daños y análisis de necesidades, salud y saneamiento básico, búsqueda y rescate, extinción de incendios y manejo de materiales peligrosos, albergues y alimentación, servicios públicos, seguridad y convivencia, información pública, entre otros. </t>
  </si>
  <si>
    <t>DESCRIBIR PLANES/EXPECTATIVAS/DESAFIOS/DILEMAS (PROFUNDIZAR-SALIR-ENTRAR)
El diagnóstico mostró que el manejo de emergencias es un proceso en el que han incursionado muchos integrantes del SNGRD y presenta una alta demanda anual dada la dinámica del país.  a pesar del conocimiento y la experiencia de la entidad se requiere realizar una reingeniería para dar una respuesta mas eficiente y oportuna a los ciudadanos, lo cual implicaría, entre otros reasignar funciones, crear grupos, ampliar planta, conseguir recursos, mejorar el modelo de operación.</t>
  </si>
  <si>
    <t>Falta de equipos HEAS (Herramientas, equipos, accesorios y suministros)</t>
  </si>
  <si>
    <t>Alta rotación del voluntario operativo</t>
  </si>
  <si>
    <t>La disponibilidad del voluntariado</t>
  </si>
  <si>
    <t>No se cuenta con una planta de personal operativa</t>
  </si>
  <si>
    <t xml:space="preserve">La administración descentralizada </t>
  </si>
  <si>
    <t>Alta carga administrativa en el Subdirector Operativo</t>
  </si>
  <si>
    <t>Autonomía en los departamentos</t>
  </si>
  <si>
    <t>No aplicación de los protocolos establecidos</t>
  </si>
  <si>
    <t>Pertenecer al Ministerio de Defensa</t>
  </si>
  <si>
    <t>Desarticulación con el proceso de capacitación</t>
  </si>
  <si>
    <t>Experiencia operativa adquirida</t>
  </si>
  <si>
    <t>No se cuentan con las capacidades suficientes para el proceso de recuperación</t>
  </si>
  <si>
    <t>Principios de protección civil como neutralidad e imparcialidad</t>
  </si>
  <si>
    <t>Presupuesto limitado</t>
  </si>
  <si>
    <t>Capacidad de movilización</t>
  </si>
  <si>
    <t>Faltan auditorías operativas enfocadas en el proceso de manejo de emergencias de las seccionales</t>
  </si>
  <si>
    <t>Ser organismo operativo del SNGRD</t>
  </si>
  <si>
    <t>No se documentan las experiencias en el manejo de emergencias</t>
  </si>
  <si>
    <t>Reconocimiento de la Entidad por su modelo de operación</t>
  </si>
  <si>
    <t>No aplicación de los protocolos de atención de emergencias</t>
  </si>
  <si>
    <t>Acreditación de los grupos USAR</t>
  </si>
  <si>
    <t>No contra con el presupuesto requerido para el crecimiento de capacidades</t>
  </si>
  <si>
    <t>Cumplimiento de los protocolos de Ginebra</t>
  </si>
  <si>
    <t>No contar con fuentes alternativas de financiación para el fortalecimiento operativo.</t>
  </si>
  <si>
    <t>Capacitación en gestión del riesgo de desastres en todos los niveles</t>
  </si>
  <si>
    <t>Fondos de Gestión del Riesgo de los diferentes niveles del estado</t>
  </si>
  <si>
    <t>Construcción de la política de gestión del riesgo del Mindefensa</t>
  </si>
  <si>
    <t>Pertenecer al SNGRD</t>
  </si>
  <si>
    <t>UNIDAD DE NEGOCIO 4</t>
  </si>
  <si>
    <t>Capacitación en Gestión del Riesgo de Desastres</t>
  </si>
  <si>
    <t>ESTE FORMATO SE DEBE DILIGENCIAR POR CADA UNIDAD DE NEGOCIO: Desarrollo de programas de educación para el trabajo y desarrollo humano en gestión del riesgo, acción social, gestión ambiental y búsqueda y rescate, así como de programas de educación informal en materia de gestión del riesgo de desastres dirigidos a preparar a los voluntarios y comunidad en general frente a potenciales emergencias y desastres.</t>
  </si>
  <si>
    <t>DESCRIBIR PLANES/EXPECTATIVAS/DESAFIOS/DILEMAS (PROFUNDIZAR-SALIR-ENTRAR) Durante el cuatrienio anterior se avanzó en el proceso de capacitación con la adquisición de conocimientos e infraestructura representada en las escuelas de capacitación, sin embargo se pretende impulsarlo hasta llegar a liderar el tema dentro del SNGRD con el fin de emplear al máximo las capacidades adquiridas. Igualmente, el marco de Sendai 2015-2030 establece "Aumentar la preparación para casos de desastre y reconstruir mejor en los ámbitos de la recuperación, rehabilitación y reconstrucción", lo cual respalda los objetivos 3 y 4 propuestos.</t>
  </si>
  <si>
    <t>Falta calidad de la capacitación en los niveles básicos e intermedio</t>
  </si>
  <si>
    <t>Las directrices de capacitación que se estructuran y actualizan anualmente.</t>
  </si>
  <si>
    <t>Falta control en las capacitaciones en los niveles básico e intermedio</t>
  </si>
  <si>
    <t>La estructura de los programas académicos</t>
  </si>
  <si>
    <t>No hay expertos técnicos para la adquisición de equipos de capacitación</t>
  </si>
  <si>
    <t>La infraestructura de capacitación representada en las escuelas</t>
  </si>
  <si>
    <t>Deficiencia de la capacitación y de la disponibilidad de instructores</t>
  </si>
  <si>
    <t>La experiencia y formación de los instructores de las escuelas y seccionales.</t>
  </si>
  <si>
    <t>Los voluntarios que asisten a las capacitaciones no cumplen con el perfil de los programas</t>
  </si>
  <si>
    <t>La capacitación enfocada a los procesos misionales</t>
  </si>
  <si>
    <t>Se observa que algunos voluntarios asisten a las capacitaciones con intereses particulares</t>
  </si>
  <si>
    <t>Escenarios acordes a las capacitaciones</t>
  </si>
  <si>
    <t>Los funcionarios operativos de las seccionales no tienen perfil de instructor</t>
  </si>
  <si>
    <t>Programas certificados de acuerdo con la normatividad vigente del Ministerio de Educación Nacional e ISO 9001: 2015</t>
  </si>
  <si>
    <t>Desarticulación entre el proceso de capacitación y el proceso de gestión del riesgo liderado por la Subdirección Operativa</t>
  </si>
  <si>
    <t>Los programas de educación para el trabajo y desarrollo humano</t>
  </si>
  <si>
    <t>Falta de cumplimiento de las directrices que se emiten desde la Dirección General en materia de capacitación</t>
  </si>
  <si>
    <t>La cobertura y la gratuidad de los programas</t>
  </si>
  <si>
    <t>Demoras en los procesos internos</t>
  </si>
  <si>
    <t>La capacitación a distancia</t>
  </si>
  <si>
    <t>Otras instituciones del SNGRD han incursionado en el proceso de capacitación en gestión del riesgo</t>
  </si>
  <si>
    <t>Convenios con instituciones de educación superior</t>
  </si>
  <si>
    <t>Competencia desleal</t>
  </si>
  <si>
    <t>Red de centros de entrenamiento contemplada en el Plan Nacional de Gestión del Riesgo 2015-2025</t>
  </si>
  <si>
    <t>El voluntariado capacitado se lleva el conocimiento adquirido a otras instituciones</t>
  </si>
  <si>
    <t>Capacitación a través del mecanismo de cooperación internacional</t>
  </si>
  <si>
    <t>La UNGRD no  incluya a la DCC en sus procesos de formación, capacitación y actualización.</t>
  </si>
  <si>
    <t>No articularse con el proceso de capacitación de la de la UNGRD</t>
  </si>
  <si>
    <t>Los proveedores de equipos operativos proveen conocimientos técnicos</t>
  </si>
  <si>
    <t>Empresas no certificadas que venden servicios de capacitación</t>
  </si>
  <si>
    <t>Convenios interinstitucionales para fortalecer el proceso de capacitación</t>
  </si>
  <si>
    <t>Las organizaciones de defensa civil no destinan recursos para capacitación</t>
  </si>
  <si>
    <t>Posibilidad de dictar capacitación a la comunidad por demanda</t>
  </si>
  <si>
    <t>Venta de cursos a empresas públicas y privadas</t>
  </si>
  <si>
    <t>Las competencias de los programas técnico laborales están dentro del programa nacional de competencias</t>
  </si>
  <si>
    <t>Mesas sectoriales de gestión del riesgo y de gestión ambiental</t>
  </si>
  <si>
    <t>COMPONENTE</t>
  </si>
  <si>
    <t>Modelo Integrado de Planeación y Gestión (MIPG)</t>
  </si>
  <si>
    <t xml:space="preserve">ESTE FORMATO SE DEBE DILIGENCIAR POR CADA UNIDAD DE NEGOCIO: El Modelo Integrado de Planeación y Gestión, regulado por el Decreto 1499 de 2017, no es propiamente una unidad de negocio sino el conjunto de procedimientos y acciones mediante los cuales se implementan las 16 políticas que componen el modelo.   El Modelo Integrado de Planeación y Gestión - MIPG es un marco de referencia para dirigir, planear, ejecutar, hacer seguimiento, evaluar y controlar la gestión de las entidades y organismos públicos, con el fin de generar resultados que atiendan los planes de desarrollo y resuelvan las necesidades y problemas de los ciudadanos, con integridad y calidad en el servicio. Los objetivos del modelo son:
1. Fortalecer el liderazgo y el talento humano bajo los principios de integridad y legalidad, como motores de la generación de resultados de las entidades públicas.
2. Agilizar, simplificar y flexibilizar la operación de las entidades para la generación de bienes y servicios que resuelvan efectivamente las necesidades de los ciudadanos.
3. Desarrollar una cultura organizacional fundamentada en la información, el control y la evaluación ara la toma de decisiones la mejora continua. 
4. Facilitar y promover la efectiva participación ciudadana en la planeación, gestión y evaluación de las entidades públicas.
5. Promover la coordinación entre entidades públicas para mejorar su gestión y desempeño. </t>
  </si>
  <si>
    <t>DESCRIBIR PLANES/EXPECTATIVAS/DESAFIOS/DILEMAS (PROFUNDIZAR-SALIR-ENTRAR)  La última medición del MIPG fue del 76,5% lo cual reta a la entidad a mejorar en el cumplimiento de las 16 políticas que componen el modelo, actualizado mediante el Decreto 1499 de 2017, por lo anterior el objetivo estratégico será: Mejorar el índice de desempeño institucional a través del Modelo Integrado de Planeación y Gestión (MIPG).</t>
  </si>
  <si>
    <t>Falta de compromiso, apropiación, seguimiento oportuno</t>
  </si>
  <si>
    <t>Aplicación de principios, valores, experiencia, trabajo en equipo</t>
  </si>
  <si>
    <t>Falta de medición del impacto</t>
  </si>
  <si>
    <t>Sistema Gestion de Calidad y procesos documentados</t>
  </si>
  <si>
    <t xml:space="preserve"> </t>
  </si>
  <si>
    <t>Fallas en la comunicación interna</t>
  </si>
  <si>
    <t>Cobertura a nivel nacional y reconocimiento  e imparcialidad de la entidad</t>
  </si>
  <si>
    <t>Debilidad de la planta de personal (cantidad de profesionales, capacitación y alta rotación de personal</t>
  </si>
  <si>
    <t>Recursos tecnológicos, SECOP 2 y sistemas de información</t>
  </si>
  <si>
    <t>Falta de aprovechamiento de las tics, automatización del proceso de recursos propios</t>
  </si>
  <si>
    <t>Capacitación , conocimiento, experiencia y profesionales en cada subproceso</t>
  </si>
  <si>
    <t>No hay optimización del sistema de información ERP</t>
  </si>
  <si>
    <t>Autocontrol, control de los procesos y control de inventarios</t>
  </si>
  <si>
    <t>Ausencia de marco legal vigente de la DCC</t>
  </si>
  <si>
    <t>Infraestructura y escuelas de capacitación</t>
  </si>
  <si>
    <t>Limitación de recursos</t>
  </si>
  <si>
    <t>Asesoría y acompañamiento</t>
  </si>
  <si>
    <t>Concentración e funciones y carga laboral</t>
  </si>
  <si>
    <t>Capacidades para los procesos misionales</t>
  </si>
  <si>
    <t>Débil cultura del servicio</t>
  </si>
  <si>
    <t>Falta de reglamento interno de trabajo (horas extras, compensatorios, entre otros)</t>
  </si>
  <si>
    <t>Débil control del voluntariado que han incrementado las demandas en contra de la entidad</t>
  </si>
  <si>
    <t>Afectación del clima laboral por el concurso de carrera administrativa</t>
  </si>
  <si>
    <t>Políticas, oferta de capacitación, acompañamiento y asesoría de las entidades publicas relacionadas con MIPG</t>
  </si>
  <si>
    <t>Desmejorar el índice de desempeño institucional</t>
  </si>
  <si>
    <t xml:space="preserve">Disponibilidad  de las tecnologías de información </t>
  </si>
  <si>
    <t>Perder posicionamiento de la Entidad</t>
  </si>
  <si>
    <t>Posibilidad de celebrar convenios con entidades del sector defensa, SNGR y privadas</t>
  </si>
  <si>
    <t>Disponibilidad  de diferentes fuentes de financiación en todos los niveles</t>
  </si>
  <si>
    <t>Oferta de pasantes</t>
  </si>
  <si>
    <t>Intercambios educativos a a través de las escuelas de la entidad</t>
  </si>
  <si>
    <t>Cooperación internacional</t>
  </si>
  <si>
    <t>Política ambiental y social y programas gubernamentales</t>
  </si>
  <si>
    <t>Proyecto de Ley DCC</t>
  </si>
  <si>
    <t>Reglamento de las organizaciones de DCC</t>
  </si>
  <si>
    <t>MAPA DE RIESGOS DE CORRUPCION 2022</t>
  </si>
  <si>
    <t>Soporte</t>
  </si>
  <si>
    <t>1. 30/04/2022
2. 30/07/2022
3.30/10/2022</t>
  </si>
  <si>
    <t>1. Módulo de Planeación estratégica de KAWAK
2. Informe de revisión de los planes de acción de las seccionales
3. Formato CIN-FT-015 actualizado</t>
  </si>
  <si>
    <t>1. Informe de verificación
2. Informes de auditoría</t>
  </si>
  <si>
    <t>En cada auditoría interna de calidad, se verifica el formato GIN-FT-010 contra el archivo físico o digital, en caso de encontrar novedades, se registra el hallazgo en el informe de auditoría y se solicita la formulación de acciones de mejora al auditado.</t>
  </si>
  <si>
    <t>1. Realizar dos capacitaciones para mejorar el uso y apropiación del gestor documental SEVEN a nivel nacional
2. En caso de materializarse el riesgo,  se tramita informe o queja al proceso de Control Interno Disciplinario</t>
  </si>
  <si>
    <t>1. Formatos GLE-FT-002 y GLE-FT-003</t>
  </si>
  <si>
    <t>Cada vez que se requiera el funcionario encargado de liquidar la nómina, envía la información con las respectivas normas a Digital Ware, en ese caso, la responsabilidad de verificar la fiabilidad de información  se está trasladando a esta empresa.</t>
  </si>
  <si>
    <t>1. Cada mes registrar en el acta de revisión, las inconsistencias en la liquidación de la nómina  y su corrección, en caso que se presenten.</t>
  </si>
  <si>
    <t>1. Acta de revisión de la liquidación de la nómina</t>
  </si>
  <si>
    <t>1. Documento mediante el cual se socializa el procedimiento para obtener la certificación laboral</t>
  </si>
  <si>
    <t>Una vez cada trimestre</t>
  </si>
  <si>
    <t xml:space="preserve">
Una capacitación semestral</t>
  </si>
  <si>
    <t>1. Comunicaciones relacionados con el trámite que se encuentran en cada expediente</t>
  </si>
  <si>
    <t>1. formato GAD-FT-020 en cada orden de pago</t>
  </si>
  <si>
    <t>1. Matriz de indicadores de gestión de las seccionales y oficina equivalentes</t>
  </si>
  <si>
    <t>1. 31/12/2022
2. 31/12/2022</t>
  </si>
  <si>
    <t>1. Acta de reunión mensual
2. Acta de conciliación trimestral</t>
  </si>
  <si>
    <t>1. Mensualmente
2. Trimestralmente</t>
  </si>
  <si>
    <t>1. y 2. cada vez que se realiza una auditoría
3. 31/12/2022</t>
  </si>
  <si>
    <t>Semestralmente</t>
  </si>
  <si>
    <t>Mensualmente</t>
  </si>
  <si>
    <t>1. Acta de revisión mensual</t>
  </si>
  <si>
    <t>1. Formato GAD-FT-005 por cada contrato
2. Formato GAD-FT-034 por cada contrato</t>
  </si>
  <si>
    <t>1. Semestralmente
2. 30/10/2022</t>
  </si>
  <si>
    <t>Cada vez que se tramita una solicitud</t>
  </si>
  <si>
    <t>Jefe Oficina Asesora Jurídica</t>
  </si>
  <si>
    <t xml:space="preserve">
1 Realizar una auditoría aleatoria a 4 seccionales para verificación del proceso de capacitación en sitio.
2. En caso de materializarse el riesgo,  se tramita informe o queja al proceso de Control Interno Disciplinario</t>
  </si>
  <si>
    <t>1. 30/10/2022</t>
  </si>
  <si>
    <t>1. Informes de auditoría</t>
  </si>
  <si>
    <t>1. Desarrollar el procedimiento para el reconocimiento de personerías jurídicas de acuerdo con lo normado
2.En caso de materializarse el riesgo, se aplica el procedimiento disciplinario bien sea para servidores públicos o voluntarios</t>
  </si>
  <si>
    <t>1. Mensualmente</t>
  </si>
  <si>
    <t>1. En caso de encontrarse novedades se tramita una comunicación  al cuentadante</t>
  </si>
  <si>
    <t>No. De verificaciones realizadas / No. De contratos celebrados</t>
  </si>
  <si>
    <t xml:space="preserve">1. Anualmente realizar la parametrización de políticas de seguridad de la información  
2. Realizar seguimiento trimestral a la aplicación de la encuesta de verificación de la implementación de la política de seguridad informática
</t>
  </si>
  <si>
    <t>1. Informe de parametrización
2. Formato seguimiento  aplicación encuesta de verificación de las políticas de seguridad informática</t>
  </si>
  <si>
    <t>1. Anualmente y cuando ingrese un nuevo servidor público
2.  Semanalmente hasta el 31/12/2022</t>
  </si>
  <si>
    <t>1. Correo dirigido a la seccional en caso de encontrarse alguna novedad
2. Correo dirigido a la seccional en caso de encontrarse alguna novedad</t>
  </si>
  <si>
    <t>1. Informe dirigido a las seccionales con las novedades presentadas</t>
  </si>
  <si>
    <t>1. Planillas de capacitación, adicionalmente pantallazos de la videoconferencia  en caso de ser virtual</t>
  </si>
  <si>
    <t>1. Informes de auditorías por parte del almacén de acuerdo a la programación anual.
2. Actas de conciliación</t>
  </si>
  <si>
    <t xml:space="preserve">1. Informes de verificación trimestral dirigido al Subdirector Administrativo y Financiero
2. Informe mensual dirigido al Subdirector Administrativo y Financiero </t>
  </si>
  <si>
    <t xml:space="preserve">1. Documento de la reunión de cierre
2. Comunicación dirigida ala auditor
3. Documentos de ejecución de la campaña </t>
  </si>
  <si>
    <t>1. Documento firmado al ingreso de un nuevo funcionario
2. Cuadro control de expedientes</t>
  </si>
  <si>
    <t>Pacto de confidencialidad en pdf</t>
  </si>
  <si>
    <t>Matriz consolidada de indicadores de gestión.</t>
  </si>
  <si>
    <t>Correos electrónicos con informes de auditoría.</t>
  </si>
  <si>
    <t>1, Con corte al primer cuatrimestre los contratos se encuentran en ejecución. En las liquidaciones de vigencias anteriores se viene diligenciando por parte de los Supervisores el formato GAD-FT-005.
2, Con corte al primer cuatrimestre se encuentran en ejecución los contratos de la vigencia 2022, por lo tanto no se ha realizado evaluación de Supervisores. Es de resaltar que en vigencias anteriores una vez se liquidan los contratos se procede a realizar el diligenciamiento del formato GAD-FT-034.
Las verificaciones de inventario fueron realizadas así:
Del 05 al 11-Septiembre-2022 - Arauca
Del 19 al 25-Septiembre-2022 - Bolívar
Del 10 al 16-Septiembre-2022 - Tolima</t>
  </si>
  <si>
    <t xml:space="preserve">1, Se firmaron los pactos de confidencialidad de los 3 funcionarios y 2 pasantes pertenecientes a esta dependencia.
2, Se encuentran 3 tablas, (quejas, indagaciones preliminares e investigaciones disciplinarias las cuales se actualizan diariamente, sin embargo de estas no se anexa documentos, teniendo en cuenta que son procesos disciplinarios activos que cuentan con reserva sumarial.
3, Se firmaron los pactos de confidencialidad tanto de los funcionarios que iniciaron el año 2022 y los que llegaron a mitad de año, así como de los pasantes pertenecientes a esta dependencia, durante el año 2022. En esta ultima evaluación cuatrimestral no se anexa ningún documento ya que no se diligenciaron durante este periodo. </t>
  </si>
  <si>
    <t>1. Registrar los planes de acción de las seccionales en el módulo de planeación estratégica de KAWAK
2. Verificar  en el segundo semestre el registro de soportes del plan de acción de las seccionales en el módulo de Planeación Estratégica del aplicativo KAWAK
3. Ajustar y aplicar la guía de auditorías de acuerdo con las directivas y lineamientos vigentes de los procesos misionales</t>
  </si>
  <si>
    <t>Plan de Acción - Seccional Antioquia</t>
  </si>
  <si>
    <t>Cumplimiento promedio 90.5%</t>
  </si>
  <si>
    <t>Plan de Acción - Seccional Atlántico</t>
  </si>
  <si>
    <t>Cumplimiento promedio 73.0%</t>
  </si>
  <si>
    <t>Plan de Acción - Seccional Bogotá</t>
  </si>
  <si>
    <t>Cumplimiento promedio 75.5%</t>
  </si>
  <si>
    <t>Plan de Acción - Seccional Bolivar</t>
  </si>
  <si>
    <t>Cumplimiento promedio 42.0%</t>
  </si>
  <si>
    <t>Plan de Acción - Seccional Boyacá</t>
  </si>
  <si>
    <t>Cumplimiento promedio 100.0%</t>
  </si>
  <si>
    <t>Plan de Acción - Seccional Caldas</t>
  </si>
  <si>
    <t>Cumplimiento promedio 0.0%</t>
  </si>
  <si>
    <t>Plan de Acción - Seccional Caqueta</t>
  </si>
  <si>
    <t>Cumplimiento promedio 92.5%</t>
  </si>
  <si>
    <t>Plan de Acción - Seccional Casanare</t>
  </si>
  <si>
    <t>Cumplimiento promedio 81.0%</t>
  </si>
  <si>
    <t>Plan de Acción - Seccional Cauca</t>
  </si>
  <si>
    <t>Cumplimiento promedio 89.0%</t>
  </si>
  <si>
    <t>Plan de Acción - Seccional Cesar</t>
  </si>
  <si>
    <t xml:space="preserve">Cumplimiento promedio 30.0% </t>
  </si>
  <si>
    <t>Plan de Acción - Seccional Cordoba</t>
  </si>
  <si>
    <t>Cumplimiento promedio 94.5%</t>
  </si>
  <si>
    <t>Plan de Acción - Seccional Choco</t>
  </si>
  <si>
    <t>Cumplimiento promedio 52.0%</t>
  </si>
  <si>
    <t>Plan de Acción - Seccional Cundinamarca</t>
  </si>
  <si>
    <t>Cumplimiento promedio 93.5%</t>
  </si>
  <si>
    <t>Plan de Acción - Seccional Guajira</t>
  </si>
  <si>
    <t>Cumplimiento promedio 97.5%</t>
  </si>
  <si>
    <t>Plan de Acción - Seccional Huila</t>
  </si>
  <si>
    <t xml:space="preserve">Cumplimiento promedio 42.5% </t>
  </si>
  <si>
    <t>Plan de Acción - Seccional Magdalena</t>
  </si>
  <si>
    <t>Cumplimiento promedio 62.5%</t>
  </si>
  <si>
    <t>Plan de Acción - Seccional Meta</t>
  </si>
  <si>
    <t>Cumplimiento promedio 67.5%</t>
  </si>
  <si>
    <t>Plan de Acción - Seccional Nariño</t>
  </si>
  <si>
    <t>Cumplimiento promedio 83.5%</t>
  </si>
  <si>
    <t>Plan de Acción - Seccional Norte de Santander</t>
  </si>
  <si>
    <t>Cumplimiento promedio 58.5%</t>
  </si>
  <si>
    <t>Plan de Acción - Seccional Quindio</t>
  </si>
  <si>
    <t>Plan de Acción - Seccional Risaralda</t>
  </si>
  <si>
    <t>Plan de Acción - Seccional Santander</t>
  </si>
  <si>
    <t>Plan de Acción - Seccional Sucre</t>
  </si>
  <si>
    <t>Cumplimiento promedio 77.5%</t>
  </si>
  <si>
    <t>Plan de Acción - Seccional Tolima</t>
  </si>
  <si>
    <t>Cumplimiento promedio 82.0%</t>
  </si>
  <si>
    <t>Plan de Acción - Seccional Valle</t>
  </si>
  <si>
    <t>Cumplimiento promedio 86.0%</t>
  </si>
  <si>
    <t>Plan de Acción - Oficina Amazonas</t>
  </si>
  <si>
    <t>Cumplimiento promedio 46.5%</t>
  </si>
  <si>
    <t>lan de Acción - Oficina Arauca</t>
  </si>
  <si>
    <t>Plan de Acción - Oficina Putumayo</t>
  </si>
  <si>
    <t xml:space="preserve">Cumplimiento promedio 86.5% </t>
  </si>
  <si>
    <t>Plan de Acción - Oficina San Andres</t>
  </si>
  <si>
    <t>Cumplimiento promedio 19.5%</t>
  </si>
  <si>
    <t>PROGRAMA ANUAL DE AUDITORIA VIGENCIA 2022 BOLIVAR</t>
  </si>
  <si>
    <t>Fecha de ejecución de la auditoria 2022-09-26 / 2022-09-28</t>
  </si>
  <si>
    <t>PROGRAMA ANUAL DE AUDITORIA VIGENCIA 2022 - SECCIONAL CHOCO</t>
  </si>
  <si>
    <t>Fecha de ejecución de la auditoria 2022-09-14 / 2022-09-16</t>
  </si>
  <si>
    <t>PROGRAMA ANUAL DE AUDITORÍA VIGENCIA 2022 - GRUPO ADMINISTRATIVO</t>
  </si>
  <si>
    <t>Fecha de ejecución de la auditoria 2022-10-20 / 2022-10-20</t>
  </si>
  <si>
    <t>PROGRAMA ANUAL DE AUDITORÍA VIGENCIA 2022 - GRUPO DE ALMACEN</t>
  </si>
  <si>
    <t>PROGRAMA ANUAL DE AUDITORÍA VIGENCIA 2022 - GRUPO FINANCIERO</t>
  </si>
  <si>
    <t xml:space="preserve">Fecha de ejecución de la auditoria 2022-10-14 / 2022-10-14 </t>
  </si>
  <si>
    <t>PROGRAMA ANUAL DE AUDITORÍA VIGENCIA 2022 - OFICINA DE PRENSA</t>
  </si>
  <si>
    <t xml:space="preserve">Fecha de ejecución de la auditoria 2022-10-20 / 2022-10-20 </t>
  </si>
  <si>
    <t xml:space="preserve"> PROGRAMA ANUAL DE AUDITORÍA VIGENCIA 2022 - GRUPO DE GESTIÓN DE TALENTO HUMANO</t>
  </si>
  <si>
    <t>PROGRAMA ANUAL DE AUDITORÍA VIGENCIA 2022 - GRUPO DE ADMINISTRACIÓN DE SERVICIOS</t>
  </si>
  <si>
    <t xml:space="preserve">Fecha de ejecución de la auditoria 2022-10-10 / 2022-10-10 </t>
  </si>
  <si>
    <t>PROGRAMA ANUAL DE AUDITORÍA VIGENCIA 2022 - OFICINA DE CONTROL INTERNO DISCIPLINARIO</t>
  </si>
  <si>
    <t xml:space="preserve">Fecha de ejecución de la auditoria 2022-09-20 / 2022-09-20 </t>
  </si>
  <si>
    <t>PROGRAMA ANUAL DE AUDITORÍA VIGENCIA 2022 - ESCAP JOSÉ CELESTINO MUTIS</t>
  </si>
  <si>
    <t xml:space="preserve">Fecha de ejecución de la auditoria 2022-09-09 / 2022-09-09 </t>
  </si>
  <si>
    <t>PROGRAMA ANUAL DE AUDITORÍA VIGENCIA 2022 - SECCIONAL PUTUMAYO</t>
  </si>
  <si>
    <t xml:space="preserve">Fecha de ejecución de la auditoria 2022-09-01 / 2022-09-01 </t>
  </si>
  <si>
    <t>PROGRAMA ANUAL DE AUDITORÍA VIGENCIA 2022 - SECCIONAL VALLE DEL CAUCA</t>
  </si>
  <si>
    <t>PROGRAMA ANUAL DE AUDITORÍA VIGENCIA 2022 - SECCIONAL RISARALDA</t>
  </si>
  <si>
    <t xml:space="preserve">Fecha de ejecución de la auditoria 2022-10-01 / 2022-10-01 </t>
  </si>
  <si>
    <t>PROGRAMA ANUAL DE AUDITORÍA VIGENCIA 2022 - SECCIONAL QUINDÍO</t>
  </si>
  <si>
    <t xml:space="preserve"> PROGRAMA ANUAL DE AUDITORÍA VIGENCIA 2022 - SECCIONAL NORTE DE SANTANDER</t>
  </si>
  <si>
    <t>Fecha de ejecución de la auditoria 2022-10-01 / 2022-10-01</t>
  </si>
  <si>
    <t>PROGRAMA ANUAL DE AUDITORÍA VIGENCIA 2022 - SECCIONAL META</t>
  </si>
  <si>
    <t>PROGRAMA ANUAL DE AUDITORÍA VIGENCIA 2022 - SECCIONAL MAGDALENA</t>
  </si>
  <si>
    <t xml:space="preserve">Fecha de ejecución de la auditoria 2022-08-12 / 2022-08-12 </t>
  </si>
  <si>
    <t>PROGRAMA ANUAL DE AUDITORÍA VIGENCIA 2022 - SECCIONAL HUILA</t>
  </si>
  <si>
    <t>Fecha de ejecución de la auditoria 2022-09-01 / 2022-09-01</t>
  </si>
  <si>
    <t>PROGRAMA ANUAL DE AUDITORÍA VIGENCIA 2022 - SECCIONAL CÓRDOBA</t>
  </si>
  <si>
    <t xml:space="preserve">Fecha de ejecución de la auditoria 2022-08-25 / 2022-08-25 </t>
  </si>
  <si>
    <t>PROGRAMA ANUAL DE AUDITORÍA VIGENCIA 2022 - SECCIONAL CESAR</t>
  </si>
  <si>
    <t xml:space="preserve">Fecha de ejecución de la auditoria  2022-08-25 / 2022-08-25 </t>
  </si>
  <si>
    <t>PROGRAMA ANUAL DE AUDITORÍA VIGENCIA 2022 - SECCIONAL CASANARE</t>
  </si>
  <si>
    <t xml:space="preserve">Fecha de ejecución de la auditoria  2022-09-20 / 2022-09-20 </t>
  </si>
  <si>
    <t>PROGRAMA ANUAL DE AUDITORÍA VIGENCIA 2022 - SECCIONAL CAQUETÁ</t>
  </si>
  <si>
    <t xml:space="preserve">Fecha de ejecución de la auditoria  2022-09-01 / 2022-09-01 </t>
  </si>
  <si>
    <t>PROGRAMA ANUAL DE AUDITORÍA VIGENCIA 2022 - SECCIONAL BOYACÁ</t>
  </si>
  <si>
    <t>Fecha de ejecución de la auditoria  2022-09-01 / 2022-09-01</t>
  </si>
  <si>
    <t>PROGRAMA ANUAL DE AUDITORÍA VIGENCIA 2022 - ARAUCA</t>
  </si>
  <si>
    <t xml:space="preserve">Fecha de ejecución de la auditoria  2022-08-05 / 2022-08-05 </t>
  </si>
  <si>
    <t>PROGRAMA ANUAL DE AUDITORÍA VIGENCIA 2022 - SECCIONAL ATLÁNTICO</t>
  </si>
  <si>
    <t>PROGRAMA ANUAL DE AUDITORÍA VIGENCIA 2022 - SECCIONAL SANTANDER</t>
  </si>
  <si>
    <t xml:space="preserve">Fecha de ejecución de la auditoria  2022-10-05 / 2022-10-07  </t>
  </si>
  <si>
    <t xml:space="preserve">Fecha de ejecución de la auditoria  2022-09-14 / 2022-09-16 </t>
  </si>
  <si>
    <t>PROGRAMA ANUAL DE AUDITORÍA VIGENCIA 2022 - SECCIONAL CUNDINAMARCA</t>
  </si>
  <si>
    <t xml:space="preserve">Fecha de ejecución de la auditoria  2022-10-06 / 2022-10-07  </t>
  </si>
  <si>
    <t>PROGRAMA ANUAL DE AUDITORÍA VIGENCIA 2022 - SECCIONAL CALDAS</t>
  </si>
  <si>
    <t xml:space="preserve">Fecha de ejecución de la auditoria  2022-08-17 / 2022-08-19 </t>
  </si>
  <si>
    <t>PROGRAMA ANUAL DE AUDITORÍA VIGENCIA 2022 - SECCIONAL GUAJIRA</t>
  </si>
  <si>
    <t>PROGRAMA ANUAL DE AUDITORÍA VIGENCIA 2022 - SECCIONAL BOGOTÁ</t>
  </si>
  <si>
    <t xml:space="preserve">Fecha de ejecución de la auditoria  2022-10-06 /2022-10-07 </t>
  </si>
  <si>
    <t>PROGRAMA ANUAL DE AUDITORÍA VIGENCIA 2022 - SECCIONAL CAUCA</t>
  </si>
  <si>
    <t>Fecha de ejecución de la auditoria  2022-08-17 / 2022-08-19</t>
  </si>
  <si>
    <t>PROGRAMA ANUAL DE AUDITORÍA VIGENCIA 2022 - SECCIONAL ANTIOQUIA</t>
  </si>
  <si>
    <t xml:space="preserve">Fecha de ejecución de la auditoria 2022-09-14 / 2022-09-16 </t>
  </si>
  <si>
    <t>PROGRAMA ANUAL DE AUDITORÍA VIGENCIA 2022 - AMAZONAS</t>
  </si>
  <si>
    <t xml:space="preserve">Fecha de ejecución de la auditoria 2022-08-17 / 2022-08-19 </t>
  </si>
  <si>
    <t>Personas capacitadas en cursos de nivel básico: 23.463 en el año 2022</t>
  </si>
  <si>
    <t>Indicador Id 200. Personas capacitadas en cursos de nivel básico</t>
  </si>
  <si>
    <t>Personas capacitadas en cursos de nivel intermedio: 10.453 en el año 2022</t>
  </si>
  <si>
    <t>Id 201. Personas capacitadas en cursos de nivel intermedio</t>
  </si>
  <si>
    <t>Personas capacitadas en cursos de nivel especialista: 5.216 en el año 2022</t>
  </si>
  <si>
    <t>Id 202. Personas capacitadas en cursos de nivel especialista</t>
  </si>
  <si>
    <t>Indicador Id 118. Creación de voluntarios en el SIM</t>
  </si>
  <si>
    <t>Creación de voluntarios en el SIM</t>
  </si>
  <si>
    <t>Indicador Id 69. Valor de las donaciones recibidas</t>
  </si>
  <si>
    <t>En el Cuarto Trimestre del año 2022, no se recibieron Resoluciones de Donación Autorizadas por la DIAN.</t>
  </si>
  <si>
    <t>En el Tercer Trimestre del año 2022, se registraron las Resoluciones de Donación No. 5777 del 15-Julio-2022 por valor de $4.469.000, recibida por la Seccional Cauca el 28-Julio-2022; y la No. 6660 del 27-Julio-2022 por valor de $7.482.680, recibida por la Seccional Tolima el 11-Agosto-2022.</t>
  </si>
  <si>
    <t>En el Segundo Trimestre del año 2022, se registró la Resolución de Donación No. 2949 del 12-Abril-2022 por valor de $30.873.695,50, recibida por la Seccional Bolívar el 04-Mayo-2022.</t>
  </si>
  <si>
    <t>En el Primer Trimestre del año 2022, no se recibieron Resoluciones de Donación Autorizadas por la DIAN.
En el Primer Trimestre del año 2022, no se registraron ingresos de donaciones de la DIAN.</t>
  </si>
  <si>
    <r>
      <t xml:space="preserve">Durante el cuarto trimestre del año 2022, las direcciones seccionales solicitaron mediante 63 memorandos </t>
    </r>
    <r>
      <rPr>
        <sz val="10"/>
        <color rgb="FF00B050"/>
        <rFont val="Arial"/>
        <family val="2"/>
      </rPr>
      <t>862</t>
    </r>
    <r>
      <rPr>
        <sz val="10"/>
        <rFont val="Arial"/>
        <family val="2"/>
      </rPr>
      <t xml:space="preserve"> solicitudes de creación de voluntarios en el sistema SIM, una vez verificados los soportes se pudo evidenciar que cumplieron </t>
    </r>
    <r>
      <rPr>
        <sz val="10"/>
        <color rgb="FF00B050"/>
        <rFont val="Arial"/>
        <family val="2"/>
      </rPr>
      <t>802</t>
    </r>
    <r>
      <rPr>
        <sz val="10"/>
        <rFont val="Arial"/>
        <family val="2"/>
      </rPr>
      <t xml:space="preserve"> por lo tanto fueron creados en el Sistema SIM.</t>
    </r>
  </si>
  <si>
    <r>
      <t xml:space="preserve">Durante el tercer trimestre del año 2022, las direcciones seccionales solicitaron mediante 45 memorandos </t>
    </r>
    <r>
      <rPr>
        <sz val="10"/>
        <color rgb="FF00B050"/>
        <rFont val="Arial"/>
        <family val="2"/>
      </rPr>
      <t>495</t>
    </r>
    <r>
      <rPr>
        <sz val="10"/>
        <rFont val="Arial"/>
        <family val="2"/>
      </rPr>
      <t xml:space="preserve"> solicitudes de creación de voluntarios en el sistema SIM, una vez verificados los soportes se pudo evidenciar que cumplieron </t>
    </r>
    <r>
      <rPr>
        <sz val="10"/>
        <color rgb="FF00B050"/>
        <rFont val="Arial"/>
        <family val="2"/>
      </rPr>
      <t>453</t>
    </r>
    <r>
      <rPr>
        <sz val="10"/>
        <rFont val="Arial"/>
        <family val="2"/>
      </rPr>
      <t xml:space="preserve"> por lo tanto fueron creados en el Sistema SIM.</t>
    </r>
  </si>
  <si>
    <r>
      <t xml:space="preserve">Durante el segundo trimestre del año 2022, las direcciones seccionales solicitaron mediante 48 memorandos </t>
    </r>
    <r>
      <rPr>
        <sz val="10"/>
        <color rgb="FF00B050"/>
        <rFont val="Arial"/>
        <family val="2"/>
      </rPr>
      <t>663</t>
    </r>
    <r>
      <rPr>
        <sz val="10"/>
        <rFont val="Arial"/>
        <family val="2"/>
      </rPr>
      <t xml:space="preserve"> solicitudes de creación de voluntarios en el sistema SIM, una vez verificados los soportes se pudo evidenciar que cumplieron </t>
    </r>
    <r>
      <rPr>
        <sz val="10"/>
        <color rgb="FF00B050"/>
        <rFont val="Arial"/>
        <family val="2"/>
      </rPr>
      <t>569</t>
    </r>
    <r>
      <rPr>
        <sz val="10"/>
        <rFont val="Arial"/>
        <family val="2"/>
      </rPr>
      <t xml:space="preserve"> por lo tanto fueron creados en el Sistema SIM.</t>
    </r>
  </si>
  <si>
    <r>
      <t xml:space="preserve">Durante el primer trimestre del año 2022, las direcciones seccionales solicitaron mediante 37 memorandos realizaron </t>
    </r>
    <r>
      <rPr>
        <sz val="10"/>
        <color rgb="FF00B050"/>
        <rFont val="Arial"/>
        <family val="2"/>
      </rPr>
      <t>393</t>
    </r>
    <r>
      <rPr>
        <sz val="10"/>
        <rFont val="Arial"/>
        <family val="2"/>
      </rPr>
      <t xml:space="preserve"> solicitudes de creación de voluntarios en el sistema SIM, una vez verificados los soportes se pudo evidenciar que cumplieron </t>
    </r>
    <r>
      <rPr>
        <sz val="10"/>
        <color rgb="FF00B050"/>
        <rFont val="Arial"/>
        <family val="2"/>
      </rPr>
      <t>348</t>
    </r>
    <r>
      <rPr>
        <sz val="10"/>
        <rFont val="Arial"/>
        <family val="2"/>
      </rPr>
      <t xml:space="preserve"> por lo tanto fueron creados en el Sistema SIM.</t>
    </r>
  </si>
  <si>
    <t>Indicador Id 79. Reconocimiento, suspensión, cancelación de personería jurídica organizaciones de defensa civil y reconocimiento de representantes legales de organizaciones de defensa civil</t>
  </si>
  <si>
    <t>Para segundo semestre 2022. La OAJ recibió 54 solicitudes de la Direcciones Seccionales y Oficinas Operativas a nivel nacional para el trámite de: Cancelaciones (2), Comites (21), Representaciones Legales (26), Personeria Jurídica (3) y Suspensiones (1). De la cuales quedaron resueltos 48 trámites. Los 6 restantes que corresponden a (1) cancelación, (4) Representaciones Legales y (1) suspensión allegadas en diciembre y que se encuentran en trámite.</t>
  </si>
  <si>
    <t>Para primer semestre 2022. La OAJ recibió 46 solicitudes de la Direcciones Seccionales y Oficinas Operativas a nivel nacional para el trámite de: Cancelaciones (11), Disoluciones (5), Representaciones Legales (28) y Suspensiones (1). De la cuales quedaron resueltos 42 trámites. Los 4 restantes que corresponden a 2 disoluciones y 2 Representaciones Legales se encuentran en tràmite.</t>
  </si>
  <si>
    <t>Verificar el diligenciamiento del formato de designación de beneficiarios de seguro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</si>
  <si>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t>
  </si>
  <si>
    <t>Indicador Id 28. Legalización Caja Menor</t>
  </si>
  <si>
    <t>SECCIONAL</t>
  </si>
  <si>
    <t>VALOR APROBADO FNE PARA EL 2022</t>
  </si>
  <si>
    <t>VALOR LEGALIZADO C.M. FNE AL    31- dic - 2022</t>
  </si>
  <si>
    <t>% LEGALIZACIÓN</t>
  </si>
  <si>
    <t>Antioquia</t>
  </si>
  <si>
    <t>Atlántico</t>
  </si>
  <si>
    <t>Bogotá</t>
  </si>
  <si>
    <t xml:space="preserve">Bolivar </t>
  </si>
  <si>
    <t xml:space="preserve">Boyacá </t>
  </si>
  <si>
    <t xml:space="preserve">Caldas </t>
  </si>
  <si>
    <t>Caquetá</t>
  </si>
  <si>
    <t>Casanare</t>
  </si>
  <si>
    <t>Cauca</t>
  </si>
  <si>
    <t>Cesar</t>
  </si>
  <si>
    <t>Chocó</t>
  </si>
  <si>
    <t>Córdoba</t>
  </si>
  <si>
    <t>Cundinamarca</t>
  </si>
  <si>
    <t>Guajira</t>
  </si>
  <si>
    <t>Huila</t>
  </si>
  <si>
    <t>Magadalena</t>
  </si>
  <si>
    <t>Meta</t>
  </si>
  <si>
    <t>Nariño</t>
  </si>
  <si>
    <t>Norte de Santander</t>
  </si>
  <si>
    <t>Quindio</t>
  </si>
  <si>
    <t xml:space="preserve">Risaralda </t>
  </si>
  <si>
    <t>Santander</t>
  </si>
  <si>
    <t>Sucre</t>
  </si>
  <si>
    <t>Tolima</t>
  </si>
  <si>
    <t xml:space="preserve">Valle </t>
  </si>
  <si>
    <t>Amazonas</t>
  </si>
  <si>
    <t>Arauca</t>
  </si>
  <si>
    <t>Barranca</t>
  </si>
  <si>
    <t>San Andrés</t>
  </si>
  <si>
    <t>Putumayo</t>
  </si>
  <si>
    <t>Administrativa</t>
  </si>
  <si>
    <t>TOTAL</t>
  </si>
  <si>
    <t>Legalización de Cajas menores: Mediante resolución No. 000155 del 03 febrero 2022, se aprobó un presupuesto por valor de $1.374,0, mediante Resolución No. 000797 del 30 de noviembre de 2022 , se adicionaron cajas menores para un total de $1.428,3 al 31 de diciembre 2022, se legalizaron $1.242,5 millones correspondiente al 87,0%.</t>
  </si>
  <si>
    <t>Falsificación de certificados para los cursos de educación informal para beneficio propio o de un tercero</t>
  </si>
  <si>
    <t>1 Realizar una auditoría aleatoria a 3 seccionales para verificación del proceso de capacitación en sitio.</t>
  </si>
  <si>
    <t>2. En caso de materializarse el riesgo, se tramita informe o queja al proceso de Control Interno Disciplinario.</t>
  </si>
  <si>
    <t xml:space="preserve">
09/11/2022: Se realizaron las auditorias realizadas en las seccionales de Choco Putumayo y San Andrés.
16/09/2022: Se realizó la visita a la seccional del Choco y se hizo una verificación y auditoria del proceso de capacitación.</t>
  </si>
  <si>
    <t>16/09/2022: Para evitar que se realice fraude en las constancias de los cursos, cada constancia tiene en el lado derecho inferior un registro que asigna el SIM y el cual se tiene al mirar el sistema.</t>
  </si>
  <si>
    <t xml:space="preserve">09/11/2022: Se realizaron las auditorias realizadas en las seccionales de Choco Putumayo y San Andrés.
16/09/2022: Se realizó la visita a la seccional del Choco y se hizo una verificación y auditoria del proceso de capacitación.
16/09/2022: Para evitar que se realice fraude en las constancias de los cursos, cada constancia tiene en el lado derecho inferior un registro que asigna el SIM y el cual se tiene al mirar el sistema.
</t>
  </si>
  <si>
    <t>https://sevensaas.digitalwaresaas.com.co/kawak/gsr_riesgos_v3/plt_plan_tratamiento.php?oxm_id=201</t>
  </si>
  <si>
    <t>1. Registrar los planes de acción de las seccionales en el módulo de planeación estratégica de KAWAK.</t>
  </si>
  <si>
    <t xml:space="preserve">
2. Verificar en el segundo semestre el registro de soportes del plan de acción de las seccionales en el módulo de Planeación Estratégica del aplicativo KAWAK.</t>
  </si>
  <si>
    <t>3. Ajustar y aplicar la guía de auditorías de acuerdo con las directivas y lineamientos vigentes de los procesos misionales</t>
  </si>
  <si>
    <t xml:space="preserve">
29/04/2022 03:27 PM - Carmen Alicia - Rubio León - Se registraron en el módulo de planeación estratégica del sistema de información KAWAK, los planes de acción de las 25 seccionales de la Defensa Civil Colombiana, a nivel nacional.</t>
  </si>
  <si>
    <t>08/09/2022 11:38 AM - Carmen Alicia - Rubio León - Se realiza el seguimiento de los planes de acción de las seccionales, a corte 30 de junio de 2022 y se presentó el resultado en el Comité Institucional de Gestión y Desempeño del 22 de julio, el cual se puede evidenciar en el numeral 7 de la página 14 del acta correspondiente.</t>
  </si>
  <si>
    <t>09/09/2022 03:00 PM - Carmen Alicia - Rubio León - Se ajustó la guía para seccionales en el formato CIN FT 015 V9 y se implementó en las auditorías internas de calidad del 2022. El documento se encuentra ya publicado en el sistema de información KAWAK, Módulo mapa de procesos - CONTROL INTERNO - Formatos.</t>
  </si>
  <si>
    <t xml:space="preserve">29/04/2022: Se registraron en el módulo de planeación estratégica del sistema de información KAWAK, los planes de acción de las 25 seccionales de la Defensa Civil Colombiana, a nivel nacional.
08/09/2022: Se realiza el seguimiento de los planes de acción de las seccionales, a corte 30 de junio de 2022 y se presentó el resultado en el Comité Institucional de Gestión y Desempeño del 22 de julio, el cual se puede evidenciar en el numeral 7 de la página 14 del acta correspondiente.
09/09/2022: Se ajustó la guía para seccionales en el formato CIN FT 015 V9 y se implementó en las auditorías internas de calidad del 2022. El documento se encuentra ya publicado en el sistema de información KAWAK, Módulo mapa de procesos - CONTROL INTERNO - Formatos.
* Se verificó el cumplimiento de los planes de acción 2022 de las seccionales y oficinas. El día 16 de enero de 2023, obteniendo un </t>
  </si>
  <si>
    <t>1. Realizar una verificación semestral de los cursos básicos en las seccionales.</t>
  </si>
  <si>
    <t>2 Realizar una auditoría aleatoria a 3 seccionales para verificación del proceso de capacitación en sitio.</t>
  </si>
  <si>
    <t>08/11/2022 05:17 PM - Martin Hernando - Nieto Melo - Adjunto evidencia de las tres auditorias realizadas a las Seccionales de Choco, Putumayo y San Andrés</t>
  </si>
  <si>
    <t xml:space="preserve">
09/11/2022 12:07 PM - Martin Hernando - Nieto Melo -  Seguimiento y verificación del número de asistentes del nivel básico y nivel de cumplimento de las seccionales de acuerdo a metas establecidas en la directiva</t>
  </si>
  <si>
    <t>1. Trimestralmente, de acuerdo a las donaciones recibidas, revisar el registro de los bienes recibidos por parte de las seccionales en el SIM.</t>
  </si>
  <si>
    <t>2. Semestralmente, DE ACUERDO A LAS DONACIONES RECIBIDAS y ENTREGADAS, comparar el formato RSA-FT-004 contra LOS INFORMES Y evidencias de entrega de las donaciones</t>
  </si>
  <si>
    <t xml:space="preserve"> 
22/12/2022 01:21 PM - Dagoberto - Gordillo Sierra - PARA EL CUARTO TRIMESTRE SE CONTINUÓ CON LA REVISIÓN DEL REGISTRO EN EL SIM DE LOS BIENES RECIBIDOS EN LAS SECCIONALES. SE REALIZA LA RESPECTIVA INFORMACION A ALMACEN GENERAL.
08/09/2022 03:04 PM - Dagoberto - Gordillo Sierra - SE REVISA EL REGISTRO DE LOS BIENES RECIBIDOS POR PARTE DE LAS SECCIONALES EN EL SIM
11/05/2022 02:29 PM - Dagoberto - Gordillo Sierra - DURANTE EL PRIMER CUATRIMESTRE DEL AÑO 2022 LA DEFENSA CIVIL COLOMBIANA NO RECIBIÓ DONACIONES POR PARTE DE LA DIAN, MEDIANTE CORREO SE INFORMA AL ALMACÉN GENERAL</t>
  </si>
  <si>
    <t xml:space="preserve"> 
22/12/2022 02:17 PM - Dagoberto - Gordillo Sierra - PARA EL CUARTO TRIMESTRE NO SE RECIBIERON DONACIONES POR PARTE DE LA DIAN SIM EMBARGO DURANTE ESTE TRIMESTRE SE COONFIRMO LA ENTREGA DE LAS DONACIONES DEL TRIMESTRE PASADO Y SU RESPECTIVO DESCARGUE DEL SIM
08/09/2022 03:08 PM - Dagoberto - Gordillo Sierra - SE TUVIERON EN CUENTA LAS SOLICITUDES DE DONACION EN EL FORMATO RSA FT 004. SE COTEJARON CON LA RESOLUCION. A LA FECHA ESTA PENDIENTE COMPARAR CON LOS INFORMES PUES LA ACTIVIDAD CONTINUA ABIERTA .</t>
  </si>
  <si>
    <t xml:space="preserve"> 
22/12/2022 02:17 pm - dagoberto - gordillo sierra - para el cuarto trimestre no se recibieron donaciones por parte de la dian sim embargo durante este trimestre se coonfirmo la entrega de las donaciones del trimestre pasado y su respectivo descargue del sim
08/09/2022 03:08 pm - dagoberto - gordillo sierra - se tuvieron en cuenta las solicitudes de donacion en el formato rsa ft 004. se cotejaron con la resolucion. a la fecha esta pendiente comparar con los informes pues la actividad continua abierta .</t>
  </si>
  <si>
    <t xml:space="preserve">
02/01/2023 04:21 PM - Anyuri Lorena - Medina Betancur - Durante el segundo cuatrimestre del año 2022, las direcciones seccionales solicitaron mediante 77 memorandos realizaron 998 solicitudes de creación de voluntarios en el sistema SIM, una vez verificados los soportes se pudo evidenciar que cumplieron 923 por lo tanto fueron creados en el Sistema SIM.
13/09/2022 11:58 AM - Anyuri Lorena - Medina Betancur - Durante el segundo cuatrimestre del año 2022, las direcciones seccionales solicitaron mediante 66 memorandos realizaron 825 solicitudes de creación de voluntarios en el sistema SIM, una vez verificados los soportes se pudo evidenciar que cumplieron 714 por lo tanto fueron creados en el Sistema SIM.
09/05/2022 03:39 PM - Anyuri Lorena - Medina Betancur - Durante el primer cuatrimestre del año 2022, las direcciones seccionales solicitaron mediante 49 memorandos realizaron 588 solicitudes de creación de voluntarios en el sistema SIM, una vez verificados los soportes se pudo evidenciar que cumplieron 534 por lo tanto fueron creados en el Sistema SIM.</t>
  </si>
  <si>
    <t>Informe creación de voluntarios
https://sevensaas.digitalwaresaas.com.co/kawak/gsr_riesgos_v3/plt_plan_tratamiento.php?oxm_id=201</t>
  </si>
  <si>
    <t xml:space="preserve">
02/01/2023: Durante el segundo cuatrimestre del año 2022, las direcciones seccionales solicitaron mediante 77 memorandos realizaron 998 solicitudes de creación de voluntarios en el sistema SIM, una vez verificados los soportes se pudo evidenciar que cumplieron 923 por lo tanto fueron creados en el Sistema SIM.
13/09/2022: Durante el segundo cuatrimestre del año 2022, las direcciones seccionales solicitaron mediante 66 memorandos realizaron 825 solicitudes de creación de voluntarios en el sistema SIM, una vez verificados los soportes se pudo evidenciar que cumplieron 714 por lo tanto fueron creados en el Sistema SIM.
09/05/2022: Durante el primer cuatrimestre del año 2022, las direcciones seccionales solicitaron mediante 49 memorandos realizaron 588 solicitudes de creación de voluntarios en el sistema SIM, una vez verificados los soportes se pudo evidenciar que cumplieron 534 por lo tanto fueron creados en el Sistema SIM.
1. De acuerdo con la actividad programada el día 10 de marzo se realizó capacitación a las seccionales y oficinas en la cual se les explico todo el proceso de radicación de las comunicaciones Oficiales en el aplicativo Seven, es así que de manera detallada se dieron las indicaciones para realizar el debido proceso del registro de las comunicaciones Enviadas Recibidas e Internas en la Entidad. Se adjuntan evidencias de lo mencionado.</t>
  </si>
  <si>
    <t>1. Planilla de asistencia a la capacitación, evidencias de la capacitación del módulo SEVEN, presentación power point.
https://sevensaas.digitalwaresaas.com.co/kawak/gsr_riesgos_v3/plt_plan_tratamiento.php?oxm_id=201</t>
  </si>
  <si>
    <t>1. Desarrollar el procedimiento para el reconocimiento de personerías jurídicas, inscripción de representaciones legales y sanciones a juntas de Defensa Civil de acuerdo con lo normado.</t>
  </si>
  <si>
    <t>2.En caso de materializarse el riesgo, se aplica el procedimiento disciplinario bien sea para servidores públicos o voluntarios</t>
  </si>
  <si>
    <t xml:space="preserve"> 
04/11/2022 03:35 PM - Adriana Rocío - Molina Bayona - En el momento que se remite cualquier solicitud de personerías jurídicas, representaciones legales y sanciones a juntas de defensa civil, se apllica el procedimiento establecido, para el trámite de estas
06/09/2022 04:19 PM - Adriana Rocío - Molina Bayona - 1. Lista de chequeo para revisar el cumplimiento de la documentación.
2. Oficio remisorio de aprobación y desaprobación de la solicitud
3. Acto administrativo</t>
  </si>
  <si>
    <t xml:space="preserve">
05/01/2023 10:02 AM - Adriana Rocío - Molina Bayona - En caso de observarse actos irregulares en el trámite, se remite con comunicación interna a la Oficina de Control Interno Disciplinario para lo de su competencia
06/09/2022 04:20 PM - Adriana Rocío - Molina Bayona - N/A</t>
  </si>
  <si>
    <t>Se encuentra la siguiente evidencia:
1. Lista de chequeo para revisar el cumplimiento de la documentación.
2. Oficio remisorio de aprobación y desaprobación de la solicitud
3. Acto administrativo
https://sevensaas.digitalwaresaas.com.co/kawak/gsr_riesgos_v3/plt_plan_tratamiento.php?oxm_id=201</t>
  </si>
  <si>
    <t>1. Cada mes registrar en el acta de revisión, las inconsistencias en la liquidación de la nómina y su corrección, en caso que se presenten.</t>
  </si>
  <si>
    <t>Seguimiento Avance Presupuesto ejecutado Adjuntos
1. Cada mes registrar en el acta de revisión, las inconsistencias en la liquidación de la nómina y su corrección, en caso que se presenten. Sergio Andres Gil Parra 
26/12/2022 08:45 AM - Sergio Andres - Gil Parra - se anexa actas de noviembre de diciembre
26/12/2022 07:51 AM - Sergio Andres - Gil Parra - se anexas actas de mayo a octubre de la revision de nomina
30/03/2022 05:24 PM - Sergio Andres - Gil Parra - se anexan antas de enero febrero y marzo, abril del acompañamiento prestado por digital en el proceso de liquidación de nomina</t>
  </si>
  <si>
    <t xml:space="preserve">
26/12/2022: Se anexa actas de noviembre de diciembre Sobre la revisión de la liquidación de las nóminas de activos y pensionados.
26/12/2022: Se anexas actas de mayo a octubre  Sobre la revisión de la liquidación de las nóminas de activos y pensionados.
30/03/2022: Se anexan antas de enero febrero y marzo, abril del acompañamiento prestado por digital en el proceso de liquidación de nomina</t>
  </si>
  <si>
    <t>Actas en documento pdf
https://sevensaas.digitalwaresaas.com.co/kawak/gsr_riesgos_v3/plt_plan_tratamiento.php?oxm_id=201</t>
  </si>
  <si>
    <t>Socializar el procedimiento para obtener la certificación laboral con o sin funciones en el aplicativo SELF SERVICE de KACTUS</t>
  </si>
  <si>
    <t>13/09/2022 11:36 AM - Sergio Andres - Gil Parra - SE SOCIALIZO INSTRUCTIVO PARA OBTENER CERTIFICACIONES LABORALES CON Y SIN FUNCIONES EN EL APLICATIVO KACTUS ADJUNTO CORREO</t>
  </si>
  <si>
    <t>09/05/2022 06:59 AM - Sergio Andres - Gil Parra - SE SOCIALIZO INSTRUCTIVO PARA OBTENER CERTIFICACIONES LABORALES CON Y SIN FUNCIONES EN EL APLICATIVO KACTUS ADJUNTO CORREO</t>
  </si>
  <si>
    <t>13/09/2022 11:36 am - sergio andres - gil parra - se socializo instructivo para obtener certificaciones laborales con y sin funciones en el aplicativo kactus adjunto correo</t>
  </si>
  <si>
    <t>09/05/2022 06:59 am - sergio andres - gil parra - se socializo instructivo para obtener certificaciones laborales con y sin funciones en el aplicativo kactus adjunto correo</t>
  </si>
  <si>
    <t>13/09/2022: Se socializo instructivo para obtener certificaciones laborales con y sin funciones en el aplicativo kactus adjunto correo
09/05/2022: Se socializo instructivo para obtener certificaciones laborales con y sin funciones en el aplicativo kactus adjunto correo</t>
  </si>
  <si>
    <t>Ejecutar los controles definidos en el procedimiento para el trámite de reclamación del seguro de vida de los voluntarios cada vez que se reciba una solicitud.</t>
  </si>
  <si>
    <t xml:space="preserve">
04/01/2023 10:57 AM - Anyuri Lorena - Medina Betancur - Durante el tercer cuatrimestre de 2022, se han tramitado 46 Seguros con documentación incial para la reclamacion de indemnizacion a los beneficiarios de nuestros voluntarios fallecidos, quienes se encontraban registrados en el SIM y cumplieron con los requisitos exigidos.
13/09/2022 11:57 AM - Anyuri Lorena - Medina Betancur - Durante el segundo cuatrimestre de 2022, se han tramitado 78 Seguros con documentaión incial para la reclamacion de indemnizacion a los beneficiarios de nuestros voluntarios fallecidos, quienes se encontraban registrados en el SIM y cumplieron con los requisitos exigidos.
09/05/2022 03:55 PM - Anyuri Lorena - Medina Betancur - Durante el primer cuatrimestre de 2022, se han tramitado 76 Seguros con documentaión incial para la reclamacion de indemnizacion a los beneficiarios de nuestros voluntarios fallecidos.
Para este tramite se reviso el cumplimiento de requisitos exigidos, se expidio la certificacion de voluntario activo y resumen del la informacion del voluntario.</t>
  </si>
  <si>
    <t>1. Revisar en primera instancia los requisitos para el trámite según el formato GAD-FT-020</t>
  </si>
  <si>
    <t>2. Revisar en segunda instancia los requisitos para el trámite según el formato GAD-FT-020</t>
  </si>
  <si>
    <t>17/01/2023 04:02 PM - Angie Katerine - Rodriguez Cardozo - Tramites de pago de los contratos y orden de compra que la entidad suscribe para la vigencia 2022
La evidencia puede ser consultada en el siguiente enlace:
https://drive.google.com/drive/folders/16PcqXnmjAd2WZS-k7Ob6RMN0cju_bJGA?usp=share_link
06/05/2022 02:48 PM - Angie Katerine - Rodriguez Cardozo - Tramites de pago de los contratos y orden de compra que la entidad suscribe para la vigencia 2022</t>
  </si>
  <si>
    <t xml:space="preserve">
06/01/2023 11:17 AM - Adriana - Bombiela Barbosa - Documentos tramitados para pago de los contratos y orden de compra que la entidad suscribe para la vigencia 2022
09/09/2022 06:17 PM - Adriana - Bombiela Barbosa - Documentos tramitados para pago de los contratos y orden de compra que la entidad suscribe para la vigencia 2022
21/04/2022 02:27 PM - Adriana - Bombiela Barbosa - Documentos tramitados para pago de los contratos y orden de compra que la entidad suscribe para la vigencia 2022</t>
  </si>
  <si>
    <t xml:space="preserve">
17/01/2023: Tramites de pago de los contratos y orden de compra que la entidad suscribe para la vigencia 2022.
06/01/2023: Documentos tramitados para pago de los contratos y orden de compra que la entidad suscribe para la vigencia 2022
09/09/2022:  Documentos tramitados para pago de los contratos y orden de compra que la entidad suscribe para la vigencia 2022
21/04/2022: Documentos tramitados para pago de los contratos y orden de compra que la entidad suscribe para la vigencia 2022</t>
  </si>
  <si>
    <t>1. Documentos soporte PDF
2. Documentos soporte pdf
https://sevensaas.digitalwaresaas.com.co/kawak/gsr_riesgos_v3/plt_plan_tratamiento.php?oxm_id=201</t>
  </si>
  <si>
    <t>1. Verificar aleatoriamente con proveedores la legalidad de los soportes de caja menor.</t>
  </si>
  <si>
    <t xml:space="preserve">
12/01/2023 01:23 PM - Luis Ernesto - Lopez Torres - A 31 de diciembre de 2022 se legalizaron 683 cajas menores por el rubro de Fondo Nacional de Emergencias recursos nación y recursos propios. En el proceso financiero se cuenta con tres (3) puntos de control para revisar que la documentación recibida en cada una de las legalizaciones, cumpla con los requisitos exigidos. Cuando se presentan inconsistencias, se realiza llamada telefónica y se envía correo electrónico a los responsables para realizar las correcciones y poder continuar con el proceso de reembolso. Del total de Cajas legalizadas para reembolso el 85% presentaron ajustes.
09/09/2022 05:58 PM - Luis Ernesto - Lopez Torres - Con corte a 31 de agosto de 2022, se han legalizado 220 cajas menores a las cuales se les lleva tres (3) puntos de control para su revisión a la documentación soporte y en caso de presentar inconsistencias se hace la coordinación para que los documentos sean ajustados y poder realizar el reembolso. Se han realizado 96 correos electrónicos manifestando inconsistencias, o que representa un 43%.
06/05/2022 05:28 PM - Luis Ernesto - Lopez Torres - Se emitió Resolución No. 000155 del 03 de febrero de 2022 Por la cual se constituyen las cajas menores de la Dirección General, Escuelas y Seccionales. Con corte a 30abr22 se han legalizado 62 cajas menores a las cuales se les ha revisado la documentación soporte y en caso de presentar inconsistencias se hace la coordinación para que los documentos sean ajustados y poder realizar el reembolso. Se han realizado 16 correos electrónicos manifestando inconsistencias, o que representa un 26%.</t>
  </si>
  <si>
    <t>1. Realizar y documentar una inspección mensual aleatoria a los procesos de contratación publicados en el SECOP 2</t>
  </si>
  <si>
    <t xml:space="preserve">
09/09/2022 05:42 PM - Eduin Marcel - Perez Rodriguez - En el segundo cuatrimestre de 2022 la Entidad realizó 33 Contratos y 28 Ordenes de compra a través de la Plataforma SECOP II, se realiza revisión aleatoria de los procesos por parte del Jefe de Grupo Administrativo cuando se diligencia el Formato GAD-FT-020 para pago. Se han realizado inspección aleatoria a los contratos No. 82,90. 95,101
06/05/2022 06:18 PM - Luis Ernesto - Lopez Torres - En el primer cuatrimestre de 2022 la Entidad realizó 80 Contratos a través de la Plataforma SECOP II, se realiza revisión aleatoria de los procesos por parte del Jefe de Grupo Administrativo cunado se diligencia el Formato GAD-FT-020 para pago. Se han realizado inspección aleatoria a los contratos No. 03, 013,014 y 041.</t>
  </si>
  <si>
    <t xml:space="preserve">
09/09/2022: En el segundo cuatrimestre de 2022 la Entidad realizó 33 Contratos y 28 Ordenes de compra a través de la Plataforma SECOP II, se realiza revisión aleatoria de los procesos por parte del Jefe de Grupo Administrativo cuando se diligencia el Formato GAD-FT-020 para pago. Se han realizado inspección aleatoria a los contratos No. 82,90. 95,101
06/05/2022: En el primer cuatrimestre de 2022 la Entidad realizó 80 Contratos a través de la Plataforma SECOP II, se realiza revisión aleatoria de los procesos por parte del Jefe de Grupo Administrativo cunado se diligencia el Formato GAD-FT-020 para pago. Se han realizado inspección aleatoria a los contratos No. 03, 013,014 y 041.</t>
  </si>
  <si>
    <t>1. Verificar el diligenciamiento del formato GAD-FT-005 por parte de los supervisores</t>
  </si>
  <si>
    <t>2. Aplicar el formato de evaluación de los supervisores GAD-FT-034.</t>
  </si>
  <si>
    <t xml:space="preserve">
06/05/2022 06:35 PM - Luis Ernesto - Lopez Torres - Con corte al primer cuatrimestre los contratos se encuentran en ejecución. En las liquidaciones de vigencias anteriores se viene diligenciando por parte de los Supervisores el formato GAD-FT-005.</t>
  </si>
  <si>
    <t>06/05/2022 06:57 PM - Luis Ernesto - Lopez Torres - Con corte al primer cuatrimestre se encuentran en ejecución los contratos de la vigencia 2022, por lo tanto no se ha realizado evaluación de Supervisores. Es de resaltar que en vigencias anteriores una vez se liquidan los contratos se procede a realizar el diligenciamiento del formato GAD-FT-034.</t>
  </si>
  <si>
    <t>Sin evidencia
https://sevensaas.digitalwaresaas.com.co/kawak/gsr_riesgos_v3/plt_plan_tratamiento.php?oxm_id=201</t>
  </si>
  <si>
    <t xml:space="preserve"> 
13/01/2023 11:02 AM - Olga - Tocarruncho Clavijo - En el año 2022, las verificaciones de inventario a las Seccionales programadas fueron realizadas así:
Del 25-Abril al 07-Mayo-2022 - Norte de Santander
Del 22 al 28-Agosto-2022 - Putumayo
Del 05 al 11-Septiembre-200 - Arauca
Del 19 al 25-Septiembre-2022 - Bolívar
Del 10 al 16-Octubre-2022 - Tolima
Los informes generados se adjuntan en este seguimiento.
El presupuesto ejecutado en las dos comisiones es de $5.209.525, incluye el valor de pasaje aéreo a Putumayo. Del pasaje a Norte de Santander no poseo dicha información.
Se efectuó la verificación de todos los bienes registrados en los inventarios de Norte de Santander, Putumayo, Arauca, Bolívar y Tolima, con el fin de evidenciar el cumplimiento de los procedimientos establecidos por la entidad para el manejo de bienes fiscales:
a) GLO-PD-001- Ingreso de Bienes.
b) GLO-PD-002 – Salida de Bienes.
c) GLO-PD-003 – Administración de Almacén.
De igual manera, se efectuó revisión de las Donaciones de la DIAN registradas y de acuerdo a los soportes suministrados por cada uno de los responsables, se descargaron estos elementos de los inventarios de Consumo, de acuerdo a los formatos de Solicitud de Autorización de Entrega de Donaciones tramitadas y aprobadas por la Dirección General de la DCC, así como de las dotaciones entregadas a voluntarios en años anteriores. En el mismo sentido se verificaron y efectuaron la solicitud de baja por ajuste de los bienes como llantas, baterías y repuestos instalados a los vehículos; elementos de papelería utilizados; bolsas institucionales; y uniformes y dotación entregada a voluntarios según planillas suministradas.</t>
  </si>
  <si>
    <t>Informes de consumo y bajas
https://sevensaas.digitalwaresaas.com.co/kawak/gsr_riesgos_v3/plt_plan_tratamiento.php?oxm_id=201</t>
  </si>
  <si>
    <t xml:space="preserve"> 
13/01/2023 11:02 AM - Olga - Tocarruncho Clavijo - En el año 2022, las verificaciones de inventario a las Seccionales programadas fueron realizadas así:
Del 25-Abril al 07-Mayo-2022 - Norte de Santander
Del 22 al 28-Agosto-2022 - Putumayo
Del 05 al 11-Septiembre-200 - Arauca
Del 19 al 25-Septiembre-2022 - Bolívar
Del 10 al 16-Octubre-2022 - Tolima
Los informes generados se adjuntan en este seguimiento.
El presupuesto ejecutado en las dos comisiones es de $5.209.525, incluye el valor de pasaje aéreo a Putumayo. Del pasaje a Norte de Santander no poseo dicha información.
Se efectuó la verificación de todos los bienes registrados en los inventarios de Norte de Santander, Putumayo, Arauca, Bolívar y Tolima, con el fin de evidenciar el cumplimiento de los procedimientos establecidos por la entidad para el manejo de bienes fiscales:
a) GLO-PD-001- Ingreso de Bienes.
b) GLO-PD-002 – Salida de Bienes.
c) GLO-PD-003 – Administración de Almacén.
De igual manera, se efectuó revisión de las Donaciones de la DIAN registradas y de acuerdo a los soportes suministrados por cada uno de los responsables, se descargaron estos elementos de los inventarios de Consumo, de acuerdo a los formatos de Solicitud de Autorización de Entrega de Donaciones tramitadas y aprobadas por la Dirección General de la DCC, así como de las dotaciones entregadas a voluntarios en años anteriores. En el mismo sentido se verificaron y efectuaron la solicitud de baja por ajuste de los bienes como llantas, baterías y repuestos instalados a los vehículos; elementos de papelería utilizados; bolsas institucionales; y uniformes y dotación entregada a voluntarios según planillas suministradas.
En el mismo sentido, efectuaron la solicitud de Baja por Inservible de los bienes que catalogaron como inservibles y/u obsoletos, de los cuales se verificaron los soportes y se realizó la baja según Resolución No. 0860 del 29 y No. 0863 del 30-Diciembre-2022.
20/10/2022 03:53 PM - Olga - Tocarruncho Clavijo - Las verificaciones de inventario fueron realizadas así:
Del 05 al 11-Septiembre-2022 - Arauca
Del 19 al 25-Septiembre-2022 - Bolívar
Del 10 al 16-Septiembre-2022 - Tolima
13/09/2022 10:36 AM - Olga - Tocarruncho Clavijo - A la fecha se han realizado las verificaciones de inventario de Norte de Santander y Putumayo. Se están generando los informes, los cuales no se han podido finalizar por la cantidad de bienes depurados en Consumo (Norte de Santander).
El presupuesto ejecutado en las dos comisiones es de $5.209.525, incluye el valor de pasaje aéreo a Putumayo. Del pasaje a Norte de Santander no poseo dicha información.
11/05/2022 01:10 PM - Olga - Tocarruncho Clavijo - Se programó inicialmente la comisión a la Seccional Norte de Santander del 18-Abril al 01-Mayo-2022 según Memorando No. 056 del 28-Marzo-2022, pero por solicitud de la Directora General (e), por situaciones administrativas se programó y ejecutó del 025-Abril al 07-Mayo-2022, siendo prolongada del 08 al 10-Mayo-2022.
Se efectuó la verificación de todos los bienes registrados en los inventarios de la Seccional Norte de Santander, con el fin de evidenciar el cumplimiento de los procedimientos establecidos por la entidad para el manejo de bienes fiscales:
a) GLO-PD-001- Ingreso de Bienes.
b) GLO-PD-002 – Salida de Bienes.
c) GLO-PD-003 – Administración de Almacén.
De igual manera, revisión de las Donaciones de la DIAN registradas con cargo a la Seccional y búsqueda de la documentación soporte requerida para descargar estos elementos de los inventarios de Consumo, de acuerdo a los formatos de Solicitud de Autorización de Entrega de Donaciones tramitadas y aprobadas por la Dirección General de la DCC, así como de las dotaciones entregadas a voluntarios en años anteriores.</t>
  </si>
  <si>
    <t>Ejecutar auditorías detalladas y focalizadas en la verificación de los bienes.</t>
  </si>
  <si>
    <t>Realizar y documentar al menos una conciliación entre procesos administrativos, seguros y almacén.</t>
  </si>
  <si>
    <t xml:space="preserve"> 
13/01/2023 12:11 PM - Olga - Tocarruncho Clavijo - Durante el año 2022 se realizaron reuniones de Conciliación de Responsabilidades Fiscales entre Seguros, Procesos Administrativos, Contabilidad y Almacén así:
23-Febrero-2022
27-Mayo-2022
12-Septiembre-2022
Para efectuar la conciliación de Responsabilidades Fiscales con corte a 31-Diciembre-2022, en reunión del 12-Septiembre-2022 se acordó que esta se citaría cuando se genere el cierre de la vigencia fiscal 2022 y el Grupo de Almacén haya enviado los respectivos informes de cierre.
Esto teniendo en cuenta que al realizar la Reunión de Conciliación a 31-Diciembre-2022 sin haberse realizado el cierre de dicha vigencia, se corre el riesgo de no tomar en cuenta reposiciones o bajas que por algún motivo no hayan sido reportadas a dicha fecha y sean allegados los soportes los primeros días de Enero-2023.
Es de anotar que las Actas de Conciliación realizadas el 23-Febrero-2022 (correspondiente al cierre de la vigencia 2021), y 27-Mayo-2022 (correspondiente al cierre del primer trimestre Enero-Marzo-2022), no se cargan, teniendo en cuenta que la copia de la misma no fue entregada al Grupo de Almacén.
Por otra parte, a pesar que el indicador establece: "2. Realizar y documentar al menos una conciliación entre procesos administrativos, seguros y almacén, se cargó la efectuada el 12-Septiembre-2022 con corte al 31-Agosto-2022; sin embargo, se anexa copia del Acta de Conciliación con el área de Seguros con corte del trimestre Septiembre, Octubre y Noviembre-2022, según lo dispuesto en la Directiva Transitoria para el cierre de la vigencia 2022, en el cual se solicitó Acta de Conciliación con fecha de corte al 30-Noviembre-2022. Sin embargo, a la fecha de generación del cierre de dicho mes (demorado por errores e inconsistencias en SIIF NACIÓN II), y envío de los informes para realizar la conciliación, cuando se generó la misma, el 28-Diciembre-2022, no fue posible realizarla con el responsable de Procesos Administrativos, puesto que era contratista y para dicha fecha ya había finalizado su vínculo contractual con la entidad.
13/09/2022 10:37 AM - Olga - Tocarruncho Clavijo - La conciliación que se tiene con Seguros a 31-Marzo-2022 no está firmada por tal motivo no se carga. Está pendiente la del 30-Junio-2022 por inconvenientes en Contabilidad.</t>
  </si>
  <si>
    <t>omisión de reportes de novedades de pérdidas o ingresos de bienes en el inventario durante la actualización de cargos en beneficio de un tercero</t>
  </si>
  <si>
    <t>1. Trimestralmente seleccionar aleatoriamente 4 seccionales para comparar los costos registrados por caja menor frente a los costos de rodamiento en el SIM.</t>
  </si>
  <si>
    <t>2. Realizar una verificación mensual del consumo de combustible de los vehículos a cargo de la DIGER</t>
  </si>
  <si>
    <t xml:space="preserve">
11/01/2023 05:30 PM - Cesar Augusto - Duarte Cardenas - Se realizó el seguimiento a las seccionales Antioquia, Escuela de Gestión Ambiental y del Riesgo, Quindio y Risaralda, evidenciando que están subiendo a la plataforma SIM los consumos por combustible de los vehículos sin encontrar novedades.
10/10/2022 08:47 AM - Cesar Augusto - Duarte Cardenas - Se realizó el seguimiento a las seccionales Antioquia, Cesar, Córdoba y Norte de Santander, evidenciando que están subiendo a la plataforma SIM los consumos por combustible de los vehículos sin encontrar novedades.
07/07/2022 06:18 PM - Cesar Augusto - Duarte Cardenas - Se realizó el seguimiento a las seccionales Cauca, Cesar, Córdoba y Sucre, evidenciando que están subiendo a la plataforma SIM los consumos por combustible de los vehículos sin encontrar novedades.
18/04/2022 08:54 AM - Cesar Augusto - Duarte Cardenas - Se realizó el seguimiento a las seccionales Cesar, Córdoba, Magdalena y Santander, evidenciando que están subiendo a la plataforma SIM los consumos por combustible de los vehículos sin encontrar novedades.</t>
  </si>
  <si>
    <t>Reporte mensual del consumo de combustible de los vehículos a cargo de la DIGER</t>
  </si>
  <si>
    <t xml:space="preserve">11/01/2023: Se realizó el seguimiento a las seccionales Antioquia, Escuela de Gestión Ambiental y del Riesgo, Quindio y Risaralda, evidenciando que están subiendo a la plataforma SIM los consumos por combustible de los vehículos sin encontrar novedades.
10/10/2022: Se realizó el seguimiento a las seccionales Antioquia, Cesar, Córdoba y Norte de Santander, evidenciando que están subiendo a la plataforma SIM los consumos por combustible de los vehículos sin encontrar novedades.
07/07/2022: Se realizó el seguimiento a las seccionales Cauca, Cesar, Córdoba y Sucre, evidenciando que están subiendo a la plataforma SIM los consumos por combustible de los vehículos sin encontrar novedades.
18/04/2022: Se realizó el seguimiento a las seccionales Cesar, Córdoba, Magdalena y Santander, evidenciando que están subiendo a la plataforma SIM los consumos por combustible de los vehículos sin encontrar novedades.
*Reporte mensual del consumo de combustible de los vehículos a cargo de la DIGER
</t>
  </si>
  <si>
    <t>Informe comparativo del consumo de combustible
https://sevensaas.digitalwaresaas.com.co/kawak/gsr_riesgos_v3/plt_plan_tratamiento.php?oxm_id=201</t>
  </si>
  <si>
    <t>Acceso a los sistemas de información para obtener beneficios personales.</t>
  </si>
  <si>
    <t>1. Anualmente realizar la parametrización de políticas de seguridad de la información</t>
  </si>
  <si>
    <t>2. Realizar seguimiento trimestral a la aplicación de la encuesta de verificación de la implementación de la política de seguridad informática</t>
  </si>
  <si>
    <t xml:space="preserve">
10/01/2023 11:53 AM - Michel Alexander - Carreño Vargas - Se realiza registro de las últimas actualizaciones realizadas en el firewall a fecha 20 de diciembre del año 2022</t>
  </si>
  <si>
    <t>10/01/2023 11:46 AM - Michel Alexander - Carreño Vargas - Se implementa una mejora para evitar impresiones en físico, para ello se envía un vínculo para diligenciamiento en el drive y cuando no se recibe respuesta se pide intermediación de la Subdirección Operativa para el respectivo diligenciamento
07/09/2022 05:02 PM - Michel Alexander - Carreño Vargas - En el segundo semestre se recibieron reportes de aplicacaión de las Políticas de Seguridad, en agosto se envió a Comunicaciones estratégicas insumo para publicación en el boletin interno y se actualizaron las listas de chequeo. Paralelamente se realiza un levantamiento de informacion para verificar la obsolescencia del total de equipos de la entidad para realizar trámites de baja que sean necesarios y a los que estén funcionales, en el cuarto cuatrimestre se les realizaría laverificación según listas actualizadas.
06/05/2022 05:42 PM - Laura Camila - Beltran Carranza - Las listas de Chequeo son actualizadas, con el fin de mejorar el control de la apicacion de ella y mantener el seguimiento de esta seguridad en cada uno de los equipos de computo de la entidad.</t>
  </si>
  <si>
    <t>Permitir mayores valores en los indicadores de resultado de las metas de las seccionales, para generar puntajes mas altos en la evaluación de desempeño.</t>
  </si>
  <si>
    <t>1. Realizar dos mediciones en el año de los indicadores de las Seccionales, con el concurso de los dueños de los procesos.</t>
  </si>
  <si>
    <t xml:space="preserve"> 
07/09/2022 04:45 PM - Carmen Alicia - Rubio León - Con el concurso de los dueños de los procesos, se realiza la matriz consolidada de los indicadores de gestión de las seccionales y oficinas equivalentes, a corte 31 de diciembre de 2021 y se socializa con el subdirector operativo, mediante correo electrónico de fecha 20 de enero de 2022.
Con el concurso de los dueños de los procesos, se realiza la matriz consolidada de los indicadores de gestión de las seccionales y oficinas equivalentes, a corte 30 de junio de 2022 y se socializa con el subdirector operativo, mediante correo electrónico de fecha 12 de agosto de 2022.</t>
  </si>
  <si>
    <t>07/09/2022: Con el concurso de los dueños de los procesos, se realiza la matriz consolidada de los indicadores de gestión de las seccionales y oficinas equivalentes, a corte 31 de diciembre de 2021 y se socializa con el subdirector operativo, mediante correo electrónico de fecha 20 de enero de 2022.
Con el concurso de los dueños de los procesos, se realiza la matriz consolidada de los indicadores de gestión de las seccionales y oficinas equivalentes, a corte 30 de junio de 2022 y se socializa con el subdirector operativo, mediante correo electrónico de fecha 12 de agosto de 2022.</t>
  </si>
  <si>
    <t>1. Realizar la retroalimentación de resultados con líderes de procesos previo al informe final de todas las auditorías de gestión.</t>
  </si>
  <si>
    <t>2. Realizar el seguimiento a todos los informes de auditoría previo al informe final.</t>
  </si>
  <si>
    <t>3. Ejecución de la campaña para incrementar la cultura del autocontrol.</t>
  </si>
  <si>
    <t xml:space="preserve">
16/01/2023 11:00 AM - Yadira - Cardona Jiménez - De acuerdo con las auditorias de gestión efectuadas a partir del segundo semestre de la vigencia, de acuerdo con el cronograma de auditorías aprobado por el Comité Institucional de Coordinación de Control Interno; adjunto se evidencia el control de asistencia a la Reunión de cierre de una de las auditorias de gestión realizada en el mes de octubre de 2022.
08/09/2022 01:57 PM - Edilberto - Reyes Bohorquez - De acuerdo con las auditorias de gestión efectuadas a partir del segundo semestre de la vigencia, de acuerdo con el cronograma de auditorías aprobado por el Comité Institucional de Coordinación de Control Interno; adjunto se evidencia el control de asistenc11. Estrategia Combinada de Autocontrolia a la Reunión de cierre de una de las auditorias de gestión realizada en el mes de julio de 2022.</t>
  </si>
  <si>
    <t xml:space="preserve"> 
16/01/2023 11:07 AM - Yadira - Cardona Jiménez - Se carga la evidencia de los seguimientos efectuados en la validación de los informes de las auditorias efectuadas y la retroalimentación de las observaciones a los auditores y posteriormente la liberación a la dirección de la Entidad.
08/09/2022 02:06 PM - Edilberto - Reyes Bohorquez - Se carga la evidencia del seguimiento efectuado en la validación de uno de los informes de auditoría de gestión efectuada y la retroalimentación de las observaciones al auditor encargado del informe y posteriormente la liberación a la dirección de la Entidad.
12/05/2022 11:12 AM - Edilberto - Reyes Bohorquez - Se carga la evidencia de los seguimientos efectuados en la validación de los informes de las auditorias efectuadas y la retroalimentación de las observaciones a los auditores y posteriormente la liberación a la dirección de la Entidad.</t>
  </si>
  <si>
    <t>16/01/2023 11:22 AM - Yadira - Cardona Jiménez - Esta actividad no se desarrollo en la vigencia 2022, debido a que en el mismo periodo se ejecuto una actividad con la misma dinámica desde el GGTH; por lo tanto, se elaboró y se desarrollo, pero no se implemento; está se llevará a cabo en la vigencia 2023.</t>
  </si>
  <si>
    <t>1. Realizar mensualmente el cruce con el área de seguros.</t>
  </si>
  <si>
    <t>2. Realizar una conciliación trimestral con el Grupo de Almacén para el ajuste de los inventarios.</t>
  </si>
  <si>
    <t xml:space="preserve">
16/01/2023 04:44 PM - Subdirección - Operativa - Se anexa copia del acta de conciliación con Seguros corte del trimestre sep- oct- nov 2022, en la cual se solicitó acta de conciliación con fecha corte 30nov22, a la fecha de generación del cierre de dicho mes (demorado por errores e inconsistencias en el SIIF Nación II), cuando se genero la misma el 28 dic 2022 no fue posible realizarla con el responsable de Procesos Administrativos, debido a que el contratista del área de procesos administrativos para la fecha en comento ya había finalizado su vínculo contractual con la entidad.</t>
  </si>
  <si>
    <t>16/01/2023 04:40 PM - Subdirección - Operativa - Se adjuntan el enlace para verificación actas.
08/09/2022 03:19 PM - Contratista Procesos - Administrativos - Se realizaron reuniones mensuales con el área de seguros de la entidad, esto con el fin de realizar seguimiento a los bienes fiscales.
10/05/2022 03:19 PM - Contratista Procesos - Administrativos - Se deja el enlace en donde aparecen las actas de las rfeuniones sostenidas por esta ependecia con el área de seguros en donde se evidencia el seguimineto y acompañamiento constante que se ha realizado frente a cada uno de los procesos.</t>
  </si>
  <si>
    <t>Actas en documento PDF
https://sevensaas.digitalwaresaas.com.co/kawak/gsr_riesgos_v3/plt_plan_tratamiento.php?oxm_id=201</t>
  </si>
  <si>
    <t>1. Elaborar anualmente un documento donde cada funcionario de la Oficina de Disciplinarios se compromete a preservar la reserva sumarial de las actuaciones disciplinarias; acción condicionada al ingreso de un nuevo funcionario</t>
  </si>
  <si>
    <t>2. Actualizar semanalmente el cuadro control de los expedientes</t>
  </si>
  <si>
    <t>04/01/2023 03:25 PM - Andrea Carolina - Quintero Pinto - Se firmaron los pactos de confidencialidad tanto de los funcionarios que iniciaron el año 2022 y los que llegaron a mitad de año, así como de los pasantes pertenecientes a esta dependencia, durante el año 2022. En esta ultima evaluación cuatrimestral no se anexa ningún documento ya que no se diligenciaron durante este periodo.
17/08/2022 03:51 PM - Andrea Carolina - Quintero Pinto - Se realizaron pacto de confidencialidad a los nuevos integrantes de la dependencia asi:
- LUISA FERNANDA SANDOVAL RAMOS
- LAURA DANIELA MARIÑO CRUZ
10/05/2022 02:50 PM - Andrea Carolina - Quintero Pinto - Se firmaron los pactos de confidencialidad de los 3 funcionarios y 2 pasantes pertenecientes a esta dependencia.</t>
  </si>
  <si>
    <t xml:space="preserve">
04/01/2023 03:22 PM - Andrea Carolina - Quintero Pinto - Se encuentran 3 tablas, (quejas, indagaciones preliminares e investigaciones disciplinarias las cuales se actualizan diariamente, sin embargo de estas no se anexa documentos, teniendo en cuenta que son procesos disciplinarios activos que cuentan con reserva sumarial
17/08/2022 03:59 PM - Andrea Carolina - Quintero Pinto - Se encuentran 3 tablas, (quejas, indagaciones previas e investigaciones disciplinarias las cuales se actualizan diariamente, sin embargo de estas no se anexa documentos, teniendo en cuenta que son procesos disciplinarios activos que cuentan con reserva sumarial.</t>
  </si>
  <si>
    <t>La Jefe de la Oficina de Planeación, semestralmente solicita la evaluación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 con las rendiciones de cuentas.</t>
  </si>
  <si>
    <t>09/11/2022: Seguimiento y verificación del número de asistentes del nivel básico y nivel de cumplimento de las seccionales de acuerdo a metas establecidas en la directiva
08/11/2022: Auditorias realizadas a las Seccionales de Choco, Putumayo y San Andrés
*Curso de nivel básico 23.463 capacitados. Curso de nivel intermedio 10.453 capacitados. Y curso de nivel especialista 5.210 cap.</t>
  </si>
  <si>
    <t>22/12/2022: Para el cuarto trimestre se continuó con la revisión del registro en el SIM de los bienes recibidos en las seccionales. se realiza la respectiva información a Almacén general.
08/09/2022: Se revisa el registro de los bienes recibidos por parte de las seccionales en el SIM
11/05/2022: Durante el primer cuatrimestre del año 2022 la defensa civil colombiana no recibió donaciones por parte de la DIAN, mediante correo se informa al almacén general
n los informes pues la actividad continua abierta .
1. $42.825.375 es el valor de las donaciones de elementos de consumo y devolutivos recibidas de la DIAN que se registraron en el año 2022.
2, Para el segundo cuatrimestre Se tuvieron en cuenta las solicitudes de donación en el formato RSA FT 004. se cotejaron con la resolución. a la fecha esta pendiente comparar con los informes pues la actividad continua abierta .
3. En total 2.172 voluntarios creados en el Sistema SIM durante el año 2022.</t>
  </si>
  <si>
    <t xml:space="preserve">1. Documento Word con pantallazo de correo al almacén general. 
2. Indicador (Id 69). Valor de las donaciones recibidas
3. Indicador (Id 118.) Creación de voluntarios en el SIM
https://sevensaas.digitalwaresaas.com.co/kawak/gsr_riesgos_v3/plt_plan_tratamiento.php?oxm_id=201
</t>
  </si>
  <si>
    <t xml:space="preserve">
02/01/2023: Durante el segundo cuatrimestre del año 2022, las direcciones seccionales solicitaron mediante 77 memorandos realizaron 998 solicitudes de creación de voluntarios en el sistema SIM, una vez verificados los soportes se pudo evidenciar que cumplieron 923 por lo tanto fueron creados en el Sistema SIM.
13/09/2022: Durante el segundo cuatrimestre del año 2022, las direcciones seccionales solicitaron mediante 66 memorandos realizaron 825 solicitudes de creación de voluntarios en el sistema SIM, una vez verificados los soportes se pudo evidenciar que cumplieron 714 por lo tanto fueron creados en el Sistema SIM.
09/05/2022: Durante el primer cuatrimestre del año 2022, las direcciones seccionales solicitaron mediante 49 memorandos realizaron 588 solicitudes de creación de voluntarios en el sistema SIM, una vez verificados los soportes se pudo evidenciar que cumplieron 534 por lo tanto fueron creados en el Sistema SIM.
*Durante el año 2022  las direcciones seccionales solicitaron 2.413   creaciones de voluntarios en el sistema SIM, de los cuales después de verificar los documentos para la incorporación se rechazaron 241 solicitudes.</t>
  </si>
  <si>
    <t>A pesar de que no existe injerencia directa por parte de la Oficina Jurídica frente a las organizaciones de Defensa Civil, cada vez que llega una solicitud, el  abogado asignado a dicho trámite verifica el cumplimiento de los requisitos, generándose una respuesta directa al Director Seccional.  En ningún caso esta respuesta va dirigida a un particular, llámese junta o comité.  Como evidencia, están los formatos GLE-FT-002 y GLE-FT-003 y las comunicaciones que sean del caso.  En el evento de recibirse una solicitud directa de una organización, se redirección a la respectiva seccional u oficina, dejando como evidencia los correos electrónicos.</t>
  </si>
  <si>
    <t>04/11/2022:  En el momento que se remite cualquier solicitud de personerías jurídicas, representaciones legales y sanciones a juntas de defensa civil, se aplica el procedimiento establecido, para el trámite de éstas.
06/09/2022:. 1. Lista de chequeo para revisar el cumplimiento de la documentación.
2. Oficio remisorio de aprobación y desaprobación de la solicitud
3. Acto administrativo
05/01/2023: En caso de observarse actos irregulares en el trámite, se remite con comunicación interna a la Oficina de Control Interno Disciplinario para lo de su competencia.
Durante el año 2022 se realizaron las verificaciones de personerías jurídicas: 
100 solicitudes de la Direcciones Seccionales y Oficinas Operativas, De la cuales quedaron resueltos 90.</t>
  </si>
  <si>
    <t>Correo electrónico con el instructivo para descargar certificaciones</t>
  </si>
  <si>
    <t xml:space="preserve">
Para este tramite se reviso el cumplimiento de requisitos exigidos, se expidió la certificación de voluntario activo y resumen del la información del voluntario.
Durante el primer trimestre de 2022, se han tramitado 67 Seguros con documentación inicial para la reclamación de indemnización a los beneficiarios de nuestros voluntarios fallecidos.
Para este tramite se reviso el cumplimiento de requisitos exigidos, se expidió la certificación de voluntario activo y resumen del la información del voluntario.  
Durante el tercer cuatrimestre de 2022, se han tramitado 46 Seguros con documentación inicial para la reclamación de indemnización a los beneficiarios de nuestros voluntarios fallecidos, quienes se encontraban registrados en el SIM y cumplieron con los requisitos exigidos.
</t>
  </si>
  <si>
    <t>Relación en Excel de seguros de vida</t>
  </si>
  <si>
    <t>Evidencia en archivo Excel.
https://sevensaas.digitalwaresaas.com.co/kawak/gsr_riesgos_v3/plt_plan_tratamiento.php?oxm_id=201</t>
  </si>
  <si>
    <t>Evidencia en documento Word</t>
  </si>
  <si>
    <t xml:space="preserve">
10/01/2023: Se realiza registro de las últimas actualizaciones realizadas en el firewall a fecha 20 de diciembre del año 2022
10/01/2023: Se implementa una mejora para evitar impresiones en físico, para ello se envía un vínculo para diligenciamiento en el drive y cuando no se recibe respuesta se pide intermediación de la Subdirección Operativa para el respectivo diligenciamiento
07/09/2022: En el segundo semestre se recibieron reportes de aplicación de las Políticas de Seguridad, en agosto se envió a Comunicaciones estratégicas insumo para publicación en el boletín interno y se actualizaron las listas de chequeo. Paralelamente se realiza un levantamiento de información para verificar la obsolescencia del total de equipos de la entidad para realizar trámites de baja que sean necesarios y a los que estén funcionales, en el cuarto cuatrimestre se les realizaría la verificación según listas actualizadas.
06/05/2022: Las listas de Chequeo son actualizadas, con el fin de mejorar el control de la aplicación de ella y mantener el seguimiento de esta seguridad en cada uno de los equipos de computo de la entidad.</t>
  </si>
  <si>
    <t>Correo electrónico 
Evidencia en documento Word
https://sevensaas.digitalwaresaas.com.co/kawak/gsr_riesgos_v3/plt_plan_tratamiento.php?oxm_id=201</t>
  </si>
  <si>
    <t>La Jefe de la Oficina de Planeación, semestralmente solicita la presentación de la rendición de cuentas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 con las rendiciones de cuentas.</t>
  </si>
  <si>
    <t>16/01/2023: De acuerdo con las auditorias de gestión efectuadas a partir del segundo semestre de la vigencia, de acuerdo con el cronograma de auditorías aprobado por el Comité Institucional de Coordinación de Control Interno; adjunto se evidencia el control de asistencia a la Reunión de cierre de una de las auditorias de gestión realizada en el mes de octubre de 2022.
08/09/2022: De acuerdo con las auditorias de gestión efectuadas a partir del segundo semestre de la vigencia, de acuerdo con el cronograma de auditorías aprobado por el Comité Institucional de Coordinación de Control Interno; adjunto se evidencia el control de asistenc11. Estrategia Combinada de Autocontrol a la Reunión de cierre de una de las auditorias de gestión realizada en el mes de julio de 2022.
12/05/2022: Se carga la evidencia de los seguimientos efectuados en la validación de los informes de las auditorias efectuadas y la retroalimentación de las observaciones a los auditores y posteriormente la liberación a la dirección de la Entidad.</t>
  </si>
  <si>
    <t>16/01/2023: Se adjuntan el enlace para verificación actas.
08/09/2022: Se realizaron reuniones mensuales con el área de seguros de la entidad, esto con el fin de realizar seguimiento a los bienes fiscales.
10/05/2022: Se deja el enlace en donde aparecen las actas de las reuniones sostenidas por esta dependencia con el área de seguros en donde se evidencia el seguimiento y acompañamiento constante que se ha realizado frente a cada uno de los procesos.
16/01/2023: Se realiza acta de conciliación con Seguros corte del trimestre sep.- oct- nov 2022, en la cual se solicitó acta de conciliación con fecha corte 30nov22, a la fecha de generación del cierre de dicho mes (demorado por errores e inconsistencias en el SIIF Nación II), cuando se genero la misma el 28 dic 2022 no fue posible realizarla con el responsable de Procesos Administrativos, debido a que el contratista del área de procesos administrativos para la fecha en comento ya había finalizado su vínculo contractual con la entidad.</t>
  </si>
  <si>
    <t>https://sevensaas.digitalwaresaas.com.co/kawak/gsr_riesgos_v3/plt_plan_tratamiento.php?oxm_id=201
Planes de acción de las 25 seccionales de la Defensa Civil Colombiana.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</si>
</sst>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_-* #,##0_-;\-* #,##0_-;_-* &quot;-&quot;??_-;_-@_-"/>
  </numFmts>
  <fonts count="39" x14ac:knownFonts="1">
    <font>
      <sz val="10"/>
      <name val="Arial"/>
    </font>
    <font>
      <sz val="11"/>
      <color theme="1"/>
      <name val="Calibri"/>
      <family val="2"/>
      <scheme val="minor"/>
    </font>
    <font>
      <sz val="11"/>
      <color theme="1"/>
      <name val="Calibri"/>
      <family val="2"/>
      <scheme val="minor"/>
    </font>
    <font>
      <sz val="12"/>
      <color indexed="8"/>
      <name val="Franklin Gothic Book"/>
      <family val="2"/>
    </font>
    <font>
      <sz val="10"/>
      <name val="Arial"/>
      <family val="2"/>
    </font>
    <font>
      <b/>
      <sz val="18"/>
      <name val="Arial"/>
      <family val="2"/>
    </font>
    <font>
      <b/>
      <sz val="13"/>
      <name val="Arial"/>
      <family val="2"/>
    </font>
    <font>
      <b/>
      <sz val="12"/>
      <name val="Arial"/>
      <family val="2"/>
    </font>
    <font>
      <b/>
      <sz val="11"/>
      <name val="Arial"/>
      <family val="2"/>
    </font>
    <font>
      <sz val="11"/>
      <name val="Arial"/>
      <family val="2"/>
    </font>
    <font>
      <sz val="10"/>
      <name val="Arial"/>
      <family val="2"/>
    </font>
    <font>
      <sz val="12"/>
      <name val="Arial"/>
      <family val="2"/>
    </font>
    <font>
      <b/>
      <sz val="22"/>
      <name val="Arial"/>
      <family val="2"/>
    </font>
    <font>
      <b/>
      <sz val="11"/>
      <color indexed="81"/>
      <name val="Arial"/>
      <family val="2"/>
    </font>
    <font>
      <b/>
      <sz val="9"/>
      <color indexed="81"/>
      <name val="Tahoma"/>
      <family val="2"/>
    </font>
    <font>
      <sz val="36"/>
      <name val="Arial Narrow"/>
      <family val="2"/>
    </font>
    <font>
      <b/>
      <sz val="12"/>
      <name val="Arial Narrow"/>
      <family val="2"/>
    </font>
    <font>
      <sz val="11"/>
      <name val="Calibri"/>
      <family val="2"/>
      <scheme val="minor"/>
    </font>
    <font>
      <sz val="11"/>
      <name val="Arial Narrow"/>
      <family val="2"/>
    </font>
    <font>
      <b/>
      <sz val="11"/>
      <name val="Arial Narrow"/>
      <family val="2"/>
    </font>
    <font>
      <sz val="12"/>
      <name val="Arial Narrow"/>
      <family val="2"/>
    </font>
    <font>
      <b/>
      <sz val="16"/>
      <name val="Arial Narrow"/>
      <family val="2"/>
    </font>
    <font>
      <sz val="11"/>
      <color indexed="10"/>
      <name val="Arial Narrow"/>
      <family val="2"/>
    </font>
    <font>
      <sz val="12"/>
      <name val="Franklin Gothic Book"/>
      <family val="2"/>
    </font>
    <font>
      <sz val="11"/>
      <color rgb="FFFF0000"/>
      <name val="Arial"/>
      <family val="2"/>
    </font>
    <font>
      <sz val="10"/>
      <color rgb="FFFF0000"/>
      <name val="Arial"/>
      <family val="2"/>
    </font>
    <font>
      <sz val="10"/>
      <name val="Arial"/>
    </font>
    <font>
      <sz val="9"/>
      <color indexed="81"/>
      <name val="Tahoma"/>
      <charset val="1"/>
    </font>
    <font>
      <b/>
      <sz val="9"/>
      <color indexed="81"/>
      <name val="Tahoma"/>
      <charset val="1"/>
    </font>
    <font>
      <u/>
      <sz val="10"/>
      <color theme="10"/>
      <name val="Arial"/>
      <family val="2"/>
    </font>
    <font>
      <u/>
      <sz val="12"/>
      <color theme="10"/>
      <name val="Arial"/>
      <family val="2"/>
    </font>
    <font>
      <sz val="12"/>
      <color rgb="FF00B050"/>
      <name val="Arial"/>
      <family val="2"/>
    </font>
    <font>
      <sz val="10"/>
      <color rgb="FF00B050"/>
      <name val="Arial"/>
      <family val="2"/>
    </font>
    <font>
      <b/>
      <sz val="12"/>
      <color theme="1"/>
      <name val="Arial"/>
      <family val="2"/>
    </font>
    <font>
      <sz val="12"/>
      <color theme="1"/>
      <name val="Arial"/>
      <family val="2"/>
    </font>
    <font>
      <sz val="12"/>
      <color theme="9"/>
      <name val="Arial"/>
      <family val="2"/>
    </font>
    <font>
      <sz val="10"/>
      <color theme="1"/>
      <name val="Arial"/>
      <family val="2"/>
    </font>
    <font>
      <b/>
      <sz val="12"/>
      <color rgb="FFFFC000"/>
      <name val="Arial"/>
      <family val="2"/>
    </font>
    <font>
      <sz val="12"/>
      <color rgb="FFFF0000"/>
      <name val="Arial"/>
      <family val="2"/>
    </font>
  </fonts>
  <fills count="1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F66"/>
        <bgColor indexed="64"/>
      </patternFill>
    </fill>
    <fill>
      <patternFill patternType="solid">
        <fgColor theme="5" tint="-0.249977111117893"/>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FF"/>
        <bgColor indexed="64"/>
      </patternFill>
    </fill>
  </fills>
  <borders count="2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9">
    <xf numFmtId="0" fontId="0" fillId="0" borderId="0"/>
    <xf numFmtId="9" fontId="4" fillId="0" borderId="0" applyFont="0" applyFill="0" applyBorder="0" applyAlignment="0" applyProtection="0"/>
    <xf numFmtId="0" fontId="3" fillId="0" borderId="0"/>
    <xf numFmtId="0" fontId="10" fillId="0" borderId="0"/>
    <xf numFmtId="9" fontId="2" fillId="0" borderId="0" applyFont="0" applyFill="0" applyBorder="0" applyAlignment="0" applyProtection="0"/>
    <xf numFmtId="0" fontId="1" fillId="0" borderId="0"/>
    <xf numFmtId="9" fontId="1" fillId="0" borderId="0" applyFont="0" applyFill="0" applyBorder="0" applyAlignment="0" applyProtection="0"/>
    <xf numFmtId="43" fontId="26" fillId="0" borderId="0" applyFont="0" applyFill="0" applyBorder="0" applyAlignment="0" applyProtection="0"/>
    <xf numFmtId="0" fontId="29" fillId="0" borderId="0" applyNumberFormat="0" applyFill="0" applyBorder="0" applyAlignment="0" applyProtection="0"/>
  </cellStyleXfs>
  <cellXfs count="269">
    <xf numFmtId="0" fontId="0" fillId="0" borderId="0" xfId="0"/>
    <xf numFmtId="0" fontId="8" fillId="0" borderId="5" xfId="0" applyFont="1" applyBorder="1" applyAlignment="1">
      <alignment vertical="center" wrapText="1"/>
    </xf>
    <xf numFmtId="0" fontId="9" fillId="0" borderId="0" xfId="3" applyFont="1"/>
    <xf numFmtId="0" fontId="11" fillId="0" borderId="0" xfId="3" applyFont="1" applyAlignment="1">
      <alignment horizontal="justify"/>
    </xf>
    <xf numFmtId="0" fontId="11" fillId="0" borderId="0" xfId="3" applyFont="1"/>
    <xf numFmtId="0" fontId="9" fillId="0" borderId="0" xfId="3" applyFont="1" applyAlignment="1">
      <alignment horizontal="center"/>
    </xf>
    <xf numFmtId="0" fontId="9" fillId="0" borderId="3" xfId="3" applyFont="1" applyBorder="1" applyAlignment="1">
      <alignment vertical="center" wrapText="1"/>
    </xf>
    <xf numFmtId="0" fontId="9" fillId="0" borderId="3" xfId="3" applyFont="1" applyBorder="1" applyAlignment="1">
      <alignment horizontal="justify" vertical="center" wrapText="1"/>
    </xf>
    <xf numFmtId="0" fontId="9" fillId="0" borderId="0" xfId="3" applyFont="1" applyAlignment="1">
      <alignment horizontal="justify" wrapText="1"/>
    </xf>
    <xf numFmtId="0" fontId="9" fillId="0" borderId="3" xfId="3" applyFont="1" applyBorder="1" applyAlignment="1">
      <alignment horizontal="left" vertical="center" wrapText="1"/>
    </xf>
    <xf numFmtId="0" fontId="9" fillId="0" borderId="3" xfId="0" applyFont="1" applyBorder="1" applyAlignment="1">
      <alignment horizontal="justify" vertical="center" wrapText="1"/>
    </xf>
    <xf numFmtId="0" fontId="9" fillId="0" borderId="0" xfId="3" applyFont="1" applyAlignment="1">
      <alignment horizontal="justify" vertical="center" wrapText="1"/>
    </xf>
    <xf numFmtId="10" fontId="8" fillId="0" borderId="0" xfId="3" applyNumberFormat="1" applyFont="1"/>
    <xf numFmtId="0" fontId="9" fillId="0" borderId="3" xfId="3" applyFont="1" applyBorder="1" applyAlignment="1">
      <alignment horizontal="center" vertical="center"/>
    </xf>
    <xf numFmtId="0" fontId="9" fillId="0" borderId="11" xfId="3" applyFont="1" applyBorder="1" applyAlignment="1">
      <alignment horizontal="justify" vertical="center" wrapText="1"/>
    </xf>
    <xf numFmtId="0" fontId="9" fillId="0" borderId="17" xfId="3" applyFont="1" applyBorder="1" applyAlignment="1">
      <alignment horizontal="justify" vertical="center" wrapText="1"/>
    </xf>
    <xf numFmtId="0" fontId="9" fillId="0" borderId="3" xfId="3" applyFont="1" applyBorder="1" applyAlignment="1">
      <alignment horizontal="center" vertical="center" wrapText="1"/>
    </xf>
    <xf numFmtId="0" fontId="8" fillId="3" borderId="3" xfId="3" applyFont="1" applyFill="1" applyBorder="1" applyAlignment="1">
      <alignment horizontal="center" vertical="center" wrapText="1"/>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5" fillId="0" borderId="0" xfId="5" applyFont="1" applyAlignment="1">
      <alignment horizontal="center" vertical="center"/>
    </xf>
    <xf numFmtId="0" fontId="17" fillId="0" borderId="0" xfId="5" applyFont="1"/>
    <xf numFmtId="0" fontId="16" fillId="0" borderId="0" xfId="5" applyFont="1"/>
    <xf numFmtId="0" fontId="18" fillId="5" borderId="3" xfId="5" applyFont="1" applyFill="1" applyBorder="1"/>
    <xf numFmtId="0" fontId="19" fillId="5" borderId="3" xfId="5" applyFont="1" applyFill="1" applyBorder="1"/>
    <xf numFmtId="0" fontId="17" fillId="0" borderId="0" xfId="5" applyFont="1" applyAlignment="1">
      <alignment horizontal="left"/>
    </xf>
    <xf numFmtId="0" fontId="20" fillId="0" borderId="0" xfId="5" applyFont="1" applyAlignment="1">
      <alignment horizontal="left"/>
    </xf>
    <xf numFmtId="0" fontId="18" fillId="0" borderId="0" xfId="5" applyFont="1" applyAlignment="1">
      <alignment horizontal="left" vertical="top" wrapText="1"/>
    </xf>
    <xf numFmtId="0" fontId="20" fillId="0" borderId="0" xfId="5" applyFont="1"/>
    <xf numFmtId="0" fontId="21" fillId="16" borderId="3" xfId="5" applyFont="1" applyFill="1" applyBorder="1" applyAlignment="1">
      <alignment horizontal="center" vertical="center"/>
    </xf>
    <xf numFmtId="0" fontId="21" fillId="0" borderId="19" xfId="5" applyFont="1" applyBorder="1" applyAlignment="1">
      <alignment horizontal="center"/>
    </xf>
    <xf numFmtId="0" fontId="18" fillId="0" borderId="3" xfId="5" applyFont="1" applyBorder="1" applyAlignment="1">
      <alignment horizontal="center" vertical="center"/>
    </xf>
    <xf numFmtId="0" fontId="18" fillId="0" borderId="3" xfId="5" applyFont="1" applyBorder="1" applyAlignment="1">
      <alignment horizontal="left" wrapText="1"/>
    </xf>
    <xf numFmtId="0" fontId="18" fillId="0" borderId="19" xfId="5" applyFont="1" applyBorder="1" applyAlignment="1">
      <alignment horizontal="left"/>
    </xf>
    <xf numFmtId="0" fontId="18" fillId="5" borderId="3" xfId="5" applyFont="1" applyFill="1" applyBorder="1" applyAlignment="1">
      <alignment horizontal="left" wrapText="1"/>
    </xf>
    <xf numFmtId="0" fontId="18" fillId="0" borderId="19" xfId="5" applyFont="1" applyBorder="1" applyAlignment="1">
      <alignment horizontal="left" wrapText="1"/>
    </xf>
    <xf numFmtId="0" fontId="18" fillId="5" borderId="3" xfId="5" applyFont="1" applyFill="1" applyBorder="1" applyAlignment="1">
      <alignment horizontal="justify" wrapText="1"/>
    </xf>
    <xf numFmtId="0" fontId="18" fillId="0" borderId="3" xfId="5" applyFont="1" applyBorder="1" applyAlignment="1">
      <alignment horizontal="justify" wrapText="1"/>
    </xf>
    <xf numFmtId="0" fontId="18" fillId="0" borderId="3" xfId="5" applyFont="1" applyBorder="1" applyAlignment="1">
      <alignment horizontal="center"/>
    </xf>
    <xf numFmtId="0" fontId="19" fillId="5" borderId="3" xfId="5" applyFont="1" applyFill="1" applyBorder="1" applyAlignment="1">
      <alignment horizontal="left"/>
    </xf>
    <xf numFmtId="0" fontId="18" fillId="5" borderId="3" xfId="5" applyFont="1" applyFill="1" applyBorder="1" applyAlignment="1">
      <alignment horizontal="left"/>
    </xf>
    <xf numFmtId="9" fontId="17" fillId="0" borderId="0" xfId="6" applyFont="1"/>
    <xf numFmtId="0" fontId="23" fillId="0" borderId="0" xfId="2" applyFont="1"/>
    <xf numFmtId="0" fontId="10" fillId="0" borderId="0" xfId="0" applyFont="1" applyAlignment="1">
      <alignment vertical="center" wrapText="1"/>
    </xf>
    <xf numFmtId="0" fontId="10" fillId="0" borderId="6" xfId="0" applyFont="1" applyBorder="1"/>
    <xf numFmtId="0" fontId="10" fillId="0" borderId="0" xfId="3" applyFont="1" applyAlignment="1">
      <alignment horizontal="center"/>
    </xf>
    <xf numFmtId="0" fontId="10" fillId="0" borderId="0" xfId="3" applyFont="1"/>
    <xf numFmtId="0" fontId="10" fillId="0" borderId="0" xfId="3" applyFont="1" applyAlignment="1">
      <alignment horizontal="center" vertical="center"/>
    </xf>
    <xf numFmtId="0" fontId="25" fillId="0" borderId="0" xfId="3" applyFont="1"/>
    <xf numFmtId="0" fontId="24" fillId="0" borderId="11" xfId="3" applyFont="1" applyBorder="1" applyAlignment="1">
      <alignment horizontal="center" vertical="center" wrapText="1"/>
    </xf>
    <xf numFmtId="0" fontId="24" fillId="0" borderId="12" xfId="3" applyFont="1" applyBorder="1" applyAlignment="1">
      <alignment horizontal="center" vertical="center" wrapText="1"/>
    </xf>
    <xf numFmtId="0" fontId="24" fillId="0" borderId="17" xfId="3" applyFont="1" applyBorder="1" applyAlignment="1">
      <alignment horizontal="center" vertical="center" wrapText="1"/>
    </xf>
    <xf numFmtId="0" fontId="4" fillId="0" borderId="0" xfId="3" applyFont="1"/>
    <xf numFmtId="0" fontId="9" fillId="0" borderId="11" xfId="0" applyFont="1" applyFill="1" applyBorder="1" applyAlignment="1">
      <alignment vertical="center" wrapText="1"/>
    </xf>
    <xf numFmtId="0" fontId="4" fillId="0" borderId="0" xfId="0" applyFont="1"/>
    <xf numFmtId="164" fontId="0" fillId="0" borderId="0" xfId="1" applyNumberFormat="1" applyFont="1" applyAlignment="1">
      <alignment horizontal="center" vertical="center"/>
    </xf>
    <xf numFmtId="0" fontId="9" fillId="0" borderId="3" xfId="0" applyFont="1" applyFill="1" applyBorder="1" applyAlignment="1">
      <alignment vertical="center" wrapText="1"/>
    </xf>
    <xf numFmtId="164" fontId="0" fillId="0" borderId="3" xfId="1" applyNumberFormat="1" applyFont="1" applyBorder="1" applyAlignment="1">
      <alignment horizontal="center" vertical="center"/>
    </xf>
    <xf numFmtId="0" fontId="0" fillId="0" borderId="3" xfId="0" applyBorder="1"/>
    <xf numFmtId="0" fontId="4" fillId="0" borderId="3" xfId="0" applyFont="1" applyBorder="1"/>
    <xf numFmtId="0" fontId="4" fillId="0" borderId="0" xfId="0" applyFont="1" applyAlignment="1">
      <alignment wrapText="1"/>
    </xf>
    <xf numFmtId="0" fontId="4" fillId="0" borderId="3" xfId="0" applyFont="1" applyBorder="1" applyAlignment="1">
      <alignment wrapText="1"/>
    </xf>
    <xf numFmtId="9" fontId="0" fillId="0" borderId="3" xfId="0" applyNumberFormat="1" applyBorder="1"/>
    <xf numFmtId="0" fontId="7" fillId="17" borderId="1" xfId="0" applyFont="1" applyFill="1" applyBorder="1" applyAlignment="1">
      <alignment vertical="center"/>
    </xf>
    <xf numFmtId="0" fontId="7" fillId="17" borderId="2" xfId="0" applyFont="1" applyFill="1" applyBorder="1" applyAlignment="1">
      <alignment horizontal="center" vertical="center" wrapText="1"/>
    </xf>
    <xf numFmtId="0" fontId="33" fillId="2" borderId="4" xfId="0" applyFont="1" applyFill="1" applyBorder="1"/>
    <xf numFmtId="165" fontId="34" fillId="0" borderId="17" xfId="7" applyNumberFormat="1" applyFont="1" applyBorder="1"/>
    <xf numFmtId="3" fontId="34" fillId="0" borderId="3" xfId="7" applyNumberFormat="1" applyFont="1" applyFill="1" applyBorder="1" applyAlignment="1">
      <alignment horizontal="right"/>
    </xf>
    <xf numFmtId="164" fontId="34" fillId="0" borderId="3" xfId="0" applyNumberFormat="1" applyFont="1" applyBorder="1"/>
    <xf numFmtId="165" fontId="34" fillId="0" borderId="3" xfId="7" applyNumberFormat="1" applyFont="1" applyBorder="1"/>
    <xf numFmtId="165" fontId="11" fillId="0" borderId="3" xfId="7" applyNumberFormat="1" applyFont="1" applyBorder="1"/>
    <xf numFmtId="0" fontId="7" fillId="2" borderId="4" xfId="0" applyFont="1" applyFill="1" applyBorder="1"/>
    <xf numFmtId="0" fontId="7" fillId="2" borderId="21" xfId="0" applyFont="1" applyFill="1" applyBorder="1"/>
    <xf numFmtId="164" fontId="34" fillId="0" borderId="22" xfId="0" applyNumberFormat="1" applyFont="1" applyBorder="1"/>
    <xf numFmtId="0" fontId="7" fillId="17" borderId="23" xfId="0" applyFont="1" applyFill="1" applyBorder="1"/>
    <xf numFmtId="165" fontId="7" fillId="17" borderId="24" xfId="0" applyNumberFormat="1" applyFont="1" applyFill="1" applyBorder="1"/>
    <xf numFmtId="164" fontId="7" fillId="17" borderId="24" xfId="0" applyNumberFormat="1" applyFont="1" applyFill="1" applyBorder="1"/>
    <xf numFmtId="0" fontId="0" fillId="0" borderId="0" xfId="0" applyAlignment="1">
      <alignment vertical="center" wrapText="1"/>
    </xf>
    <xf numFmtId="0" fontId="9" fillId="0" borderId="20" xfId="0" applyFont="1" applyFill="1" applyBorder="1" applyAlignment="1">
      <alignment vertical="center" wrapText="1"/>
    </xf>
    <xf numFmtId="0" fontId="9" fillId="0" borderId="3" xfId="0" applyFont="1" applyFill="1" applyBorder="1" applyAlignment="1">
      <alignment horizontal="center" vertical="center" wrapText="1"/>
    </xf>
    <xf numFmtId="0" fontId="4" fillId="0" borderId="11" xfId="0" applyFont="1" applyBorder="1" applyAlignment="1">
      <alignment vertical="center" wrapText="1"/>
    </xf>
    <xf numFmtId="0" fontId="4" fillId="0" borderId="0" xfId="0" applyFont="1" applyAlignment="1">
      <alignment vertical="center" wrapText="1"/>
    </xf>
    <xf numFmtId="0" fontId="4" fillId="0" borderId="3" xfId="0" applyFont="1" applyBorder="1" applyAlignment="1">
      <alignment vertical="center"/>
    </xf>
    <xf numFmtId="0" fontId="4" fillId="0" borderId="3" xfId="0" applyFont="1" applyBorder="1" applyAlignment="1">
      <alignment vertical="center" wrapText="1"/>
    </xf>
    <xf numFmtId="0" fontId="36" fillId="18" borderId="0" xfId="0" applyFont="1" applyFill="1" applyAlignment="1">
      <alignment vertical="center" wrapText="1"/>
    </xf>
    <xf numFmtId="164" fontId="0" fillId="0" borderId="17" xfId="1" applyNumberFormat="1" applyFont="1" applyBorder="1" applyAlignment="1">
      <alignment vertical="center"/>
    </xf>
    <xf numFmtId="164" fontId="0" fillId="0" borderId="3" xfId="1" applyNumberFormat="1" applyFont="1" applyBorder="1" applyAlignment="1">
      <alignment vertical="center"/>
    </xf>
    <xf numFmtId="14" fontId="17" fillId="5" borderId="15" xfId="5" applyNumberFormat="1" applyFont="1" applyFill="1" applyBorder="1" applyAlignment="1">
      <alignment horizontal="left" vertical="top"/>
    </xf>
    <xf numFmtId="0" fontId="17" fillId="5" borderId="18" xfId="5" applyFont="1" applyFill="1" applyBorder="1" applyAlignment="1">
      <alignment horizontal="left" vertical="top"/>
    </xf>
    <xf numFmtId="0" fontId="17" fillId="5" borderId="16" xfId="5" applyFont="1" applyFill="1" applyBorder="1" applyAlignment="1">
      <alignment horizontal="left" vertical="top"/>
    </xf>
    <xf numFmtId="0" fontId="15" fillId="15" borderId="0" xfId="5" applyFont="1" applyFill="1" applyAlignment="1">
      <alignment horizontal="center" vertical="center"/>
    </xf>
    <xf numFmtId="0" fontId="16" fillId="0" borderId="0" xfId="5" applyFont="1" applyAlignment="1">
      <alignment horizontal="left"/>
    </xf>
    <xf numFmtId="0" fontId="18" fillId="5" borderId="15" xfId="5" applyFont="1" applyFill="1" applyBorder="1" applyAlignment="1">
      <alignment horizontal="left" vertical="center"/>
    </xf>
    <xf numFmtId="0" fontId="18" fillId="5" borderId="18" xfId="5" applyFont="1" applyFill="1" applyBorder="1" applyAlignment="1">
      <alignment horizontal="left" vertical="center"/>
    </xf>
    <xf numFmtId="0" fontId="18" fillId="5" borderId="16" xfId="5" applyFont="1" applyFill="1" applyBorder="1" applyAlignment="1">
      <alignment horizontal="left" vertical="center"/>
    </xf>
    <xf numFmtId="0" fontId="18" fillId="5" borderId="3" xfId="5" applyFont="1" applyFill="1" applyBorder="1" applyAlignment="1">
      <alignment horizontal="left" vertical="center"/>
    </xf>
    <xf numFmtId="0" fontId="19" fillId="5" borderId="15" xfId="5" applyFont="1" applyFill="1" applyBorder="1" applyAlignment="1">
      <alignment horizontal="left" vertical="center" wrapText="1"/>
    </xf>
    <xf numFmtId="0" fontId="19" fillId="5" borderId="18" xfId="5" applyFont="1" applyFill="1" applyBorder="1" applyAlignment="1">
      <alignment horizontal="left" vertical="center" wrapText="1"/>
    </xf>
    <xf numFmtId="0" fontId="19" fillId="5" borderId="16" xfId="5" applyFont="1" applyFill="1" applyBorder="1" applyAlignment="1">
      <alignment horizontal="left" vertical="center" wrapText="1"/>
    </xf>
    <xf numFmtId="0" fontId="19" fillId="16" borderId="15" xfId="5" applyFont="1" applyFill="1" applyBorder="1" applyAlignment="1">
      <alignment horizontal="center"/>
    </xf>
    <xf numFmtId="0" fontId="19" fillId="16" borderId="18" xfId="5" applyFont="1" applyFill="1" applyBorder="1" applyAlignment="1">
      <alignment horizontal="center"/>
    </xf>
    <xf numFmtId="0" fontId="19" fillId="16" borderId="16" xfId="5" applyFont="1" applyFill="1" applyBorder="1" applyAlignment="1">
      <alignment horizontal="center"/>
    </xf>
    <xf numFmtId="0" fontId="18" fillId="0" borderId="15" xfId="5" applyFont="1" applyBorder="1" applyAlignment="1">
      <alignment horizontal="justify" vertical="top" wrapText="1"/>
    </xf>
    <xf numFmtId="0" fontId="18" fillId="0" borderId="18" xfId="5" applyFont="1" applyBorder="1" applyAlignment="1">
      <alignment horizontal="justify" vertical="top" wrapText="1"/>
    </xf>
    <xf numFmtId="0" fontId="18" fillId="0" borderId="16" xfId="5" applyFont="1" applyBorder="1" applyAlignment="1">
      <alignment horizontal="justify" vertical="top" wrapText="1"/>
    </xf>
    <xf numFmtId="0" fontId="18" fillId="0" borderId="15" xfId="5" applyFont="1" applyBorder="1" applyAlignment="1">
      <alignment horizontal="left" vertical="top" wrapText="1"/>
    </xf>
    <xf numFmtId="0" fontId="18" fillId="0" borderId="18" xfId="5" applyFont="1" applyBorder="1" applyAlignment="1">
      <alignment horizontal="left" vertical="top" wrapText="1"/>
    </xf>
    <xf numFmtId="0" fontId="18" fillId="0" borderId="16" xfId="5" applyFont="1" applyBorder="1" applyAlignment="1">
      <alignment horizontal="left" vertical="top" wrapText="1"/>
    </xf>
    <xf numFmtId="0" fontId="19" fillId="5" borderId="15" xfId="5" applyFont="1" applyFill="1" applyBorder="1" applyAlignment="1">
      <alignment horizontal="left" vertical="center"/>
    </xf>
    <xf numFmtId="0" fontId="19" fillId="5" borderId="18" xfId="5" applyFont="1" applyFill="1" applyBorder="1" applyAlignment="1">
      <alignment horizontal="left" vertical="center"/>
    </xf>
    <xf numFmtId="0" fontId="19" fillId="5" borderId="16" xfId="5" applyFont="1" applyFill="1" applyBorder="1" applyAlignment="1">
      <alignment horizontal="left" vertical="center"/>
    </xf>
    <xf numFmtId="14" fontId="11" fillId="0" borderId="11" xfId="3" applyNumberFormat="1" applyFont="1" applyBorder="1" applyAlignment="1">
      <alignment horizontal="center" vertical="center" wrapText="1"/>
    </xf>
    <xf numFmtId="14" fontId="11" fillId="0" borderId="17" xfId="3" applyNumberFormat="1" applyFont="1" applyBorder="1" applyAlignment="1">
      <alignment horizontal="center" vertical="center" wrapText="1"/>
    </xf>
    <xf numFmtId="0" fontId="11" fillId="0" borderId="11" xfId="3" applyFont="1" applyBorder="1" applyAlignment="1">
      <alignment horizontal="center" vertical="center" wrapText="1"/>
    </xf>
    <xf numFmtId="0" fontId="11" fillId="0" borderId="17" xfId="3" applyFont="1" applyBorder="1" applyAlignment="1">
      <alignment horizontal="center" vertical="center" wrapText="1"/>
    </xf>
    <xf numFmtId="0" fontId="11" fillId="0" borderId="12" xfId="3"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7" xfId="0" applyFont="1" applyFill="1" applyBorder="1" applyAlignment="1">
      <alignment horizontal="center" vertical="center" wrapText="1"/>
    </xf>
    <xf numFmtId="14" fontId="11" fillId="0" borderId="12" xfId="3" applyNumberFormat="1" applyFont="1" applyBorder="1" applyAlignment="1">
      <alignment horizontal="center" vertical="center" wrapText="1"/>
    </xf>
    <xf numFmtId="0" fontId="10" fillId="0" borderId="1" xfId="0" applyFont="1" applyBorder="1" applyAlignment="1">
      <alignment horizontal="center"/>
    </xf>
    <xf numFmtId="0" fontId="10" fillId="0" borderId="2" xfId="0" applyFont="1" applyBorder="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5" fillId="0" borderId="3" xfId="0" applyFont="1" applyBorder="1" applyAlignment="1">
      <alignment horizontal="center" vertical="center" wrapText="1"/>
    </xf>
    <xf numFmtId="0" fontId="6" fillId="0" borderId="3" xfId="0" applyFont="1" applyBorder="1" applyAlignment="1">
      <alignment horizontal="right" vertical="center" wrapText="1"/>
    </xf>
    <xf numFmtId="0" fontId="7" fillId="0" borderId="3" xfId="0" applyFont="1" applyBorder="1" applyAlignment="1">
      <alignment horizontal="right" vertical="center" wrapText="1"/>
    </xf>
    <xf numFmtId="0" fontId="8" fillId="0" borderId="3" xfId="0" applyFont="1" applyBorder="1" applyAlignment="1">
      <alignment horizontal="center" vertical="center" wrapText="1"/>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9" fillId="0" borderId="3" xfId="0" applyFont="1" applyBorder="1" applyAlignment="1">
      <alignment horizontal="center" vertical="center" wrapText="1"/>
    </xf>
    <xf numFmtId="0" fontId="8" fillId="3" borderId="3" xfId="3" applyFont="1" applyFill="1" applyBorder="1" applyAlignment="1">
      <alignment horizontal="center" vertical="center"/>
    </xf>
    <xf numFmtId="0" fontId="8" fillId="3" borderId="11" xfId="3" applyFont="1" applyFill="1" applyBorder="1" applyAlignment="1">
      <alignment horizontal="center" vertical="center" wrapText="1"/>
    </xf>
    <xf numFmtId="0" fontId="8" fillId="3" borderId="12" xfId="3" applyFont="1" applyFill="1" applyBorder="1" applyAlignment="1">
      <alignment horizontal="center" vertical="center" wrapText="1"/>
    </xf>
    <xf numFmtId="0" fontId="8" fillId="3" borderId="17" xfId="3" applyFont="1" applyFill="1" applyBorder="1" applyAlignment="1">
      <alignment horizontal="center" vertical="center" wrapText="1"/>
    </xf>
    <xf numFmtId="0" fontId="8" fillId="3" borderId="3" xfId="3" applyFont="1" applyFill="1" applyBorder="1" applyAlignment="1">
      <alignment horizontal="center" vertical="center" wrapText="1"/>
    </xf>
    <xf numFmtId="0" fontId="9" fillId="3" borderId="3" xfId="3" applyFont="1" applyFill="1" applyBorder="1" applyAlignment="1">
      <alignment vertical="center"/>
    </xf>
    <xf numFmtId="0" fontId="12" fillId="2" borderId="3" xfId="3" applyFont="1" applyFill="1" applyBorder="1" applyAlignment="1">
      <alignment horizontal="center" vertical="center" wrapText="1"/>
    </xf>
    <xf numFmtId="0" fontId="8" fillId="3" borderId="7" xfId="3" applyFont="1" applyFill="1" applyBorder="1" applyAlignment="1">
      <alignment horizontal="center" vertical="center" wrapText="1"/>
    </xf>
    <xf numFmtId="0" fontId="8" fillId="3" borderId="8" xfId="3" applyFont="1" applyFill="1" applyBorder="1" applyAlignment="1">
      <alignment horizontal="center" vertical="center" wrapText="1"/>
    </xf>
    <xf numFmtId="0" fontId="8" fillId="3" borderId="9" xfId="3" applyFont="1" applyFill="1" applyBorder="1" applyAlignment="1">
      <alignment horizontal="center" vertical="center" wrapText="1"/>
    </xf>
    <xf numFmtId="0" fontId="8" fillId="3" borderId="10" xfId="3" applyFont="1" applyFill="1" applyBorder="1" applyAlignment="1">
      <alignment horizontal="center" vertical="center" wrapText="1"/>
    </xf>
    <xf numFmtId="0" fontId="9" fillId="3" borderId="3" xfId="3" applyFont="1" applyFill="1" applyBorder="1" applyAlignment="1">
      <alignment wrapText="1"/>
    </xf>
    <xf numFmtId="0" fontId="8" fillId="3" borderId="3" xfId="0" applyFont="1" applyFill="1" applyBorder="1" applyAlignment="1">
      <alignment horizontal="center" vertical="center" wrapText="1"/>
    </xf>
    <xf numFmtId="0" fontId="8" fillId="3" borderId="13" xfId="3" applyFont="1" applyFill="1" applyBorder="1" applyAlignment="1">
      <alignment horizontal="center" vertical="center" wrapText="1"/>
    </xf>
    <xf numFmtId="0" fontId="8" fillId="3" borderId="14" xfId="3" applyFont="1" applyFill="1" applyBorder="1" applyAlignment="1">
      <alignment horizontal="center" vertical="center" wrapText="1"/>
    </xf>
    <xf numFmtId="0" fontId="8" fillId="3" borderId="13" xfId="3" applyFont="1" applyFill="1" applyBorder="1" applyAlignment="1">
      <alignment horizontal="center" vertical="center"/>
    </xf>
    <xf numFmtId="0" fontId="8" fillId="3" borderId="7" xfId="3" applyFont="1" applyFill="1" applyBorder="1" applyAlignment="1">
      <alignment horizontal="center" vertical="center"/>
    </xf>
    <xf numFmtId="0" fontId="8" fillId="3" borderId="8" xfId="3" applyFont="1" applyFill="1" applyBorder="1" applyAlignment="1">
      <alignment horizontal="center" vertical="center"/>
    </xf>
    <xf numFmtId="0" fontId="8" fillId="3" borderId="14" xfId="3" applyFont="1" applyFill="1" applyBorder="1" applyAlignment="1">
      <alignment horizontal="center" vertical="center"/>
    </xf>
    <xf numFmtId="0" fontId="8" fillId="3" borderId="9" xfId="3" applyFont="1" applyFill="1" applyBorder="1" applyAlignment="1">
      <alignment horizontal="center" vertical="center"/>
    </xf>
    <xf numFmtId="0" fontId="8" fillId="3" borderId="10" xfId="3" applyFont="1" applyFill="1" applyBorder="1" applyAlignment="1">
      <alignment horizontal="center" vertical="center"/>
    </xf>
    <xf numFmtId="0" fontId="8" fillId="3" borderId="15" xfId="3" applyFont="1" applyFill="1" applyBorder="1" applyAlignment="1">
      <alignment horizontal="center" vertical="center" wrapText="1"/>
    </xf>
    <xf numFmtId="0" fontId="8" fillId="3" borderId="16" xfId="3" applyFont="1" applyFill="1" applyBorder="1" applyAlignment="1">
      <alignment horizontal="center" vertical="center" wrapText="1"/>
    </xf>
    <xf numFmtId="0" fontId="8" fillId="4" borderId="3" xfId="3" applyFont="1" applyFill="1" applyBorder="1" applyAlignment="1">
      <alignment horizontal="center" vertical="center" wrapText="1"/>
    </xf>
    <xf numFmtId="0" fontId="9" fillId="5" borderId="11" xfId="3" applyFont="1" applyFill="1" applyBorder="1" applyAlignment="1">
      <alignment horizontal="center" vertical="center" wrapText="1"/>
    </xf>
    <xf numFmtId="0" fontId="9" fillId="5" borderId="12" xfId="3" applyFont="1" applyFill="1" applyBorder="1" applyAlignment="1">
      <alignment horizontal="center" vertical="center" wrapText="1"/>
    </xf>
    <xf numFmtId="0" fontId="11" fillId="0" borderId="12" xfId="3" applyFont="1" applyBorder="1" applyAlignment="1">
      <alignment horizontal="center" vertical="center"/>
    </xf>
    <xf numFmtId="0" fontId="30" fillId="0" borderId="11" xfId="8" applyFont="1" applyBorder="1" applyAlignment="1">
      <alignment horizontal="center" vertical="center" wrapText="1"/>
    </xf>
    <xf numFmtId="9" fontId="35" fillId="0" borderId="11" xfId="4" applyFont="1" applyBorder="1" applyAlignment="1">
      <alignment horizontal="center" vertical="center" wrapText="1"/>
    </xf>
    <xf numFmtId="9" fontId="35" fillId="0" borderId="12" xfId="4" applyFont="1" applyBorder="1" applyAlignment="1">
      <alignment horizontal="center" vertical="center" wrapText="1"/>
    </xf>
    <xf numFmtId="0" fontId="9" fillId="0" borderId="11" xfId="3" applyFont="1" applyBorder="1" applyAlignment="1">
      <alignment horizontal="center" vertical="center" wrapText="1"/>
    </xf>
    <xf numFmtId="0" fontId="9" fillId="0" borderId="12" xfId="3" applyFont="1" applyBorder="1" applyAlignment="1">
      <alignment horizontal="center" vertical="center" wrapText="1"/>
    </xf>
    <xf numFmtId="0" fontId="9" fillId="0" borderId="11" xfId="3" applyFont="1" applyBorder="1" applyAlignment="1">
      <alignment horizontal="justify" vertical="center" wrapText="1"/>
    </xf>
    <xf numFmtId="0" fontId="9" fillId="0" borderId="12" xfId="3" applyFont="1" applyBorder="1" applyAlignment="1">
      <alignment horizontal="justify" vertical="center" wrapText="1"/>
    </xf>
    <xf numFmtId="0" fontId="30" fillId="0" borderId="12" xfId="8" applyFont="1" applyBorder="1" applyAlignment="1">
      <alignment horizontal="center" vertical="center" wrapText="1"/>
    </xf>
    <xf numFmtId="0" fontId="11" fillId="0" borderId="11" xfId="3" applyFont="1" applyBorder="1" applyAlignment="1">
      <alignment horizontal="left" vertical="center" wrapText="1"/>
    </xf>
    <xf numFmtId="0" fontId="11" fillId="0" borderId="12" xfId="3" applyFont="1" applyBorder="1" applyAlignment="1">
      <alignment horizontal="left" vertical="center" wrapText="1"/>
    </xf>
    <xf numFmtId="0" fontId="11" fillId="0" borderId="17" xfId="3" applyFont="1" applyBorder="1" applyAlignment="1">
      <alignment horizontal="left" vertical="center" wrapText="1"/>
    </xf>
    <xf numFmtId="14" fontId="11" fillId="0" borderId="3" xfId="3" applyNumberFormat="1" applyFont="1" applyBorder="1" applyAlignment="1">
      <alignment horizontal="center" vertical="center" wrapText="1"/>
    </xf>
    <xf numFmtId="0" fontId="11" fillId="0" borderId="3" xfId="3" applyFont="1" applyBorder="1" applyAlignment="1">
      <alignment horizontal="center" vertical="center" wrapText="1"/>
    </xf>
    <xf numFmtId="0" fontId="30" fillId="0" borderId="3" xfId="8" applyFont="1" applyBorder="1" applyAlignment="1">
      <alignment horizontal="center" vertical="center" wrapText="1"/>
    </xf>
    <xf numFmtId="0" fontId="9" fillId="0" borderId="17" xfId="3" applyFont="1" applyBorder="1" applyAlignment="1">
      <alignment horizontal="center" vertical="center" wrapText="1"/>
    </xf>
    <xf numFmtId="0" fontId="9" fillId="0" borderId="11" xfId="3" applyFont="1" applyBorder="1" applyAlignment="1">
      <alignment horizontal="justify" vertical="center" wrapText="1" readingOrder="1"/>
    </xf>
    <xf numFmtId="0" fontId="9" fillId="0" borderId="12" xfId="3" applyFont="1" applyBorder="1" applyAlignment="1">
      <alignment horizontal="justify" vertical="center" wrapText="1" readingOrder="1"/>
    </xf>
    <xf numFmtId="164" fontId="31" fillId="0" borderId="11" xfId="4" applyNumberFormat="1" applyFont="1" applyBorder="1" applyAlignment="1">
      <alignment horizontal="center" vertical="center" wrapText="1"/>
    </xf>
    <xf numFmtId="164" fontId="31" fillId="0" borderId="12" xfId="4" applyNumberFormat="1" applyFont="1" applyBorder="1" applyAlignment="1">
      <alignment horizontal="center" vertical="center" wrapText="1"/>
    </xf>
    <xf numFmtId="0" fontId="8" fillId="6" borderId="3" xfId="3" applyFont="1" applyFill="1" applyBorder="1" applyAlignment="1">
      <alignment horizontal="center" vertical="center" wrapText="1"/>
    </xf>
    <xf numFmtId="0" fontId="9" fillId="5" borderId="17" xfId="3" applyFont="1" applyFill="1" applyBorder="1" applyAlignment="1">
      <alignment horizontal="center" vertical="center" wrapText="1"/>
    </xf>
    <xf numFmtId="0" fontId="9" fillId="0" borderId="17" xfId="3" applyFont="1" applyBorder="1" applyAlignment="1">
      <alignment horizontal="justify" vertical="center" wrapText="1" readingOrder="1"/>
    </xf>
    <xf numFmtId="0" fontId="11" fillId="0" borderId="11" xfId="3" applyFont="1" applyBorder="1" applyAlignment="1">
      <alignment horizontal="justify" vertical="center" wrapText="1"/>
    </xf>
    <xf numFmtId="0" fontId="11" fillId="0" borderId="12" xfId="3" applyFont="1" applyBorder="1" applyAlignment="1">
      <alignment horizontal="justify" vertical="center" wrapText="1"/>
    </xf>
    <xf numFmtId="9" fontId="31" fillId="0" borderId="11" xfId="4" applyFont="1" applyBorder="1" applyAlignment="1">
      <alignment horizontal="center" vertical="center" wrapText="1"/>
    </xf>
    <xf numFmtId="9" fontId="31" fillId="0" borderId="12" xfId="4" applyFont="1" applyBorder="1" applyAlignment="1">
      <alignment horizontal="center" vertical="center" wrapText="1"/>
    </xf>
    <xf numFmtId="0" fontId="9" fillId="0" borderId="17" xfId="3" applyFont="1" applyBorder="1" applyAlignment="1">
      <alignment horizontal="justify" vertical="center" wrapText="1"/>
    </xf>
    <xf numFmtId="9" fontId="31" fillId="0" borderId="11" xfId="1" applyFont="1" applyBorder="1" applyAlignment="1">
      <alignment horizontal="center" vertical="center" wrapText="1"/>
    </xf>
    <xf numFmtId="9" fontId="31" fillId="0" borderId="12" xfId="1" applyFont="1" applyBorder="1" applyAlignment="1">
      <alignment horizontal="center" vertical="center" wrapText="1"/>
    </xf>
    <xf numFmtId="0" fontId="8" fillId="4" borderId="11" xfId="3" applyFont="1" applyFill="1" applyBorder="1" applyAlignment="1">
      <alignment horizontal="center" vertical="center" wrapText="1"/>
    </xf>
    <xf numFmtId="0" fontId="8" fillId="4" borderId="12" xfId="3" applyFont="1" applyFill="1" applyBorder="1" applyAlignment="1">
      <alignment horizontal="center" vertical="center" wrapText="1"/>
    </xf>
    <xf numFmtId="0" fontId="11" fillId="0" borderId="17" xfId="3" applyFont="1" applyBorder="1" applyAlignment="1">
      <alignment horizontal="justify" vertical="center" wrapText="1"/>
    </xf>
    <xf numFmtId="0" fontId="8" fillId="7" borderId="11" xfId="3" applyFont="1" applyFill="1" applyBorder="1" applyAlignment="1">
      <alignment horizontal="center" vertical="center" wrapText="1"/>
    </xf>
    <xf numFmtId="0" fontId="8" fillId="7" borderId="12" xfId="3" applyFont="1" applyFill="1" applyBorder="1" applyAlignment="1">
      <alignment horizontal="center" vertical="center" wrapText="1"/>
    </xf>
    <xf numFmtId="0" fontId="8" fillId="8" borderId="3" xfId="3" applyFont="1" applyFill="1" applyBorder="1" applyAlignment="1">
      <alignment horizontal="center" vertical="center" wrapText="1"/>
    </xf>
    <xf numFmtId="9" fontId="35" fillId="0" borderId="17" xfId="4" applyFont="1" applyBorder="1" applyAlignment="1">
      <alignment horizontal="center" vertical="center" wrapText="1"/>
    </xf>
    <xf numFmtId="0" fontId="11" fillId="0" borderId="3" xfId="3" applyFont="1" applyBorder="1" applyAlignment="1">
      <alignment horizontal="justify" vertical="center" wrapText="1"/>
    </xf>
    <xf numFmtId="9" fontId="35" fillId="0" borderId="11" xfId="3" applyNumberFormat="1" applyFont="1" applyBorder="1" applyAlignment="1">
      <alignment horizontal="center" vertical="center" wrapText="1"/>
    </xf>
    <xf numFmtId="9" fontId="35" fillId="0" borderId="12" xfId="3" applyNumberFormat="1" applyFont="1" applyBorder="1" applyAlignment="1">
      <alignment horizontal="center" vertical="center" wrapText="1"/>
    </xf>
    <xf numFmtId="0" fontId="35" fillId="0" borderId="12" xfId="3" applyFont="1" applyBorder="1" applyAlignment="1">
      <alignment horizontal="center" vertical="center" wrapText="1"/>
    </xf>
    <xf numFmtId="0" fontId="9" fillId="0" borderId="11" xfId="3" applyFont="1" applyBorder="1" applyAlignment="1">
      <alignment horizontal="justify" wrapText="1"/>
    </xf>
    <xf numFmtId="0" fontId="9" fillId="0" borderId="17" xfId="3" applyFont="1" applyBorder="1" applyAlignment="1">
      <alignment horizontal="justify" wrapText="1"/>
    </xf>
    <xf numFmtId="0" fontId="8" fillId="9" borderId="3" xfId="3" applyFont="1" applyFill="1" applyBorder="1" applyAlignment="1">
      <alignment horizontal="center" vertical="center" wrapText="1"/>
    </xf>
    <xf numFmtId="9" fontId="38" fillId="0" borderId="11" xfId="3" applyNumberFormat="1" applyFont="1" applyBorder="1" applyAlignment="1">
      <alignment horizontal="center" vertical="center" wrapText="1"/>
    </xf>
    <xf numFmtId="9" fontId="38" fillId="0" borderId="12" xfId="3" applyNumberFormat="1" applyFont="1" applyBorder="1" applyAlignment="1">
      <alignment horizontal="center" vertical="center" wrapText="1"/>
    </xf>
    <xf numFmtId="9" fontId="38" fillId="0" borderId="17" xfId="3" applyNumberFormat="1" applyFont="1" applyBorder="1" applyAlignment="1">
      <alignment horizontal="center" vertical="center" wrapText="1"/>
    </xf>
    <xf numFmtId="0" fontId="8" fillId="10" borderId="3" xfId="3" applyFont="1" applyFill="1" applyBorder="1" applyAlignment="1">
      <alignment horizontal="center" vertical="center" wrapText="1"/>
    </xf>
    <xf numFmtId="9" fontId="37" fillId="0" borderId="11" xfId="4" applyFont="1" applyBorder="1" applyAlignment="1">
      <alignment horizontal="center" vertical="center" wrapText="1"/>
    </xf>
    <xf numFmtId="9" fontId="37" fillId="0" borderId="12" xfId="4" applyFont="1" applyBorder="1" applyAlignment="1">
      <alignment horizontal="center" vertical="center" wrapText="1"/>
    </xf>
    <xf numFmtId="0" fontId="11" fillId="0" borderId="12" xfId="3" applyFont="1" applyBorder="1" applyAlignment="1">
      <alignment horizontal="justify" vertical="center"/>
    </xf>
    <xf numFmtId="0" fontId="8" fillId="11" borderId="11" xfId="3" applyFont="1" applyFill="1" applyBorder="1" applyAlignment="1">
      <alignment horizontal="center" vertical="center" wrapText="1"/>
    </xf>
    <xf numFmtId="0" fontId="8" fillId="11" borderId="12" xfId="3" applyFont="1" applyFill="1" applyBorder="1" applyAlignment="1">
      <alignment horizontal="center" vertical="center" wrapText="1"/>
    </xf>
    <xf numFmtId="9" fontId="35" fillId="0" borderId="17" xfId="3" applyNumberFormat="1" applyFont="1" applyBorder="1" applyAlignment="1">
      <alignment horizontal="center" vertical="center" wrapText="1"/>
    </xf>
    <xf numFmtId="0" fontId="9" fillId="0" borderId="11" xfId="3" applyFont="1" applyBorder="1" applyAlignment="1">
      <alignment horizontal="left" vertical="center" wrapText="1" readingOrder="1"/>
    </xf>
    <xf numFmtId="0" fontId="9" fillId="0" borderId="12" xfId="3" applyFont="1" applyBorder="1" applyAlignment="1">
      <alignment horizontal="left" vertical="center" wrapText="1" readingOrder="1"/>
    </xf>
    <xf numFmtId="0" fontId="8" fillId="12" borderId="3" xfId="3" applyFont="1" applyFill="1" applyBorder="1" applyAlignment="1">
      <alignment horizontal="center" vertical="center" wrapText="1"/>
    </xf>
    <xf numFmtId="0" fontId="8" fillId="13" borderId="11" xfId="3" applyFont="1" applyFill="1" applyBorder="1" applyAlignment="1">
      <alignment horizontal="center" vertical="center" wrapText="1"/>
    </xf>
    <xf numFmtId="0" fontId="8" fillId="13" borderId="12" xfId="3" applyFont="1" applyFill="1" applyBorder="1" applyAlignment="1">
      <alignment horizontal="center" vertical="center" wrapText="1"/>
    </xf>
    <xf numFmtId="0" fontId="8" fillId="13" borderId="17" xfId="3" applyFont="1" applyFill="1" applyBorder="1" applyAlignment="1">
      <alignment horizontal="center" vertical="center" wrapText="1"/>
    </xf>
    <xf numFmtId="0" fontId="9" fillId="5" borderId="3" xfId="3" applyFont="1" applyFill="1" applyBorder="1" applyAlignment="1">
      <alignment horizontal="center" vertical="center" wrapText="1"/>
    </xf>
    <xf numFmtId="0" fontId="9" fillId="0" borderId="3" xfId="3" applyFont="1" applyBorder="1" applyAlignment="1">
      <alignment horizontal="left" vertical="center" wrapText="1" readingOrder="1"/>
    </xf>
    <xf numFmtId="0" fontId="9" fillId="0" borderId="3" xfId="3" applyFont="1" applyBorder="1" applyAlignment="1">
      <alignment horizontal="center" vertical="center" wrapText="1"/>
    </xf>
    <xf numFmtId="0" fontId="11" fillId="0" borderId="3" xfId="3" applyFont="1" applyBorder="1" applyAlignment="1">
      <alignment horizontal="center" vertical="center"/>
    </xf>
    <xf numFmtId="0" fontId="8" fillId="0" borderId="11" xfId="3" applyFont="1" applyBorder="1" applyAlignment="1">
      <alignment horizontal="center" vertical="center" wrapText="1"/>
    </xf>
    <xf numFmtId="0" fontId="8" fillId="0" borderId="12" xfId="3" applyFont="1" applyBorder="1" applyAlignment="1">
      <alignment horizontal="center" vertical="center" wrapText="1"/>
    </xf>
    <xf numFmtId="0" fontId="8" fillId="0" borderId="17" xfId="3" applyFont="1" applyBorder="1" applyAlignment="1">
      <alignment horizontal="center" vertical="center" wrapText="1"/>
    </xf>
    <xf numFmtId="0" fontId="9" fillId="14" borderId="11" xfId="3" applyFont="1" applyFill="1" applyBorder="1" applyAlignment="1">
      <alignment horizontal="center" vertical="center"/>
    </xf>
    <xf numFmtId="0" fontId="9" fillId="14" borderId="12" xfId="3" applyFont="1" applyFill="1" applyBorder="1" applyAlignment="1">
      <alignment horizontal="center" vertical="center"/>
    </xf>
    <xf numFmtId="0" fontId="9" fillId="14" borderId="17" xfId="3" applyFont="1" applyFill="1" applyBorder="1" applyAlignment="1">
      <alignment horizontal="center" vertical="center"/>
    </xf>
    <xf numFmtId="0" fontId="9" fillId="0" borderId="11" xfId="3" applyFont="1" applyBorder="1" applyAlignment="1">
      <alignment horizontal="center"/>
    </xf>
    <xf numFmtId="0" fontId="9" fillId="0" borderId="12" xfId="3" applyFont="1" applyBorder="1" applyAlignment="1">
      <alignment horizontal="center"/>
    </xf>
    <xf numFmtId="0" fontId="9" fillId="0" borderId="17" xfId="3" applyFont="1" applyBorder="1" applyAlignment="1">
      <alignment horizontal="center"/>
    </xf>
    <xf numFmtId="0" fontId="9" fillId="0" borderId="11" xfId="3" applyFont="1" applyBorder="1" applyAlignment="1">
      <alignment horizontal="center" vertical="center"/>
    </xf>
    <xf numFmtId="0" fontId="9" fillId="0" borderId="12" xfId="3" applyFont="1" applyBorder="1" applyAlignment="1">
      <alignment horizontal="center" vertical="center"/>
    </xf>
    <xf numFmtId="0" fontId="9" fillId="0" borderId="17" xfId="3" applyFont="1" applyBorder="1" applyAlignment="1">
      <alignment horizontal="center" vertical="center"/>
    </xf>
    <xf numFmtId="0" fontId="9" fillId="0" borderId="11" xfId="3" applyFont="1" applyBorder="1" applyAlignment="1">
      <alignment horizontal="center" wrapText="1"/>
    </xf>
    <xf numFmtId="0" fontId="9" fillId="0" borderId="12" xfId="3" applyFont="1" applyBorder="1" applyAlignment="1">
      <alignment horizontal="center" wrapText="1"/>
    </xf>
    <xf numFmtId="0" fontId="9" fillId="0" borderId="17" xfId="3" applyFont="1" applyBorder="1" applyAlignment="1">
      <alignment horizontal="center" wrapText="1"/>
    </xf>
    <xf numFmtId="0" fontId="9" fillId="0" borderId="11" xfId="3" applyFont="1" applyBorder="1" applyAlignment="1">
      <alignment horizontal="left" vertical="center" wrapText="1"/>
    </xf>
    <xf numFmtId="0" fontId="9" fillId="0" borderId="12" xfId="3" applyFont="1" applyBorder="1" applyAlignment="1">
      <alignment horizontal="left" vertical="center" wrapText="1"/>
    </xf>
    <xf numFmtId="0" fontId="9" fillId="0" borderId="17" xfId="3" applyFont="1" applyBorder="1" applyAlignment="1">
      <alignment horizontal="left" vertical="center" wrapText="1"/>
    </xf>
    <xf numFmtId="0" fontId="9" fillId="0" borderId="11" xfId="3" applyFont="1" applyBorder="1" applyAlignment="1" applyProtection="1">
      <alignment horizontal="center" vertical="center" wrapText="1"/>
      <protection locked="0"/>
    </xf>
    <xf numFmtId="0" fontId="9" fillId="0" borderId="12" xfId="3" applyFont="1" applyBorder="1" applyAlignment="1" applyProtection="1">
      <alignment horizontal="center" vertical="center" wrapText="1"/>
      <protection locked="0"/>
    </xf>
    <xf numFmtId="0" fontId="9" fillId="0" borderId="17" xfId="3" applyFont="1" applyBorder="1" applyAlignment="1" applyProtection="1">
      <alignment horizontal="center" vertical="center" wrapText="1"/>
      <protection locked="0"/>
    </xf>
    <xf numFmtId="14" fontId="9" fillId="0" borderId="11" xfId="3" applyNumberFormat="1" applyFont="1" applyBorder="1" applyAlignment="1">
      <alignment horizontal="center" vertical="center" wrapText="1"/>
    </xf>
    <xf numFmtId="14" fontId="9" fillId="0" borderId="12" xfId="3" applyNumberFormat="1" applyFont="1" applyBorder="1" applyAlignment="1">
      <alignment horizontal="center" vertical="center" wrapText="1"/>
    </xf>
    <xf numFmtId="14" fontId="9" fillId="0" borderId="17" xfId="3" applyNumberFormat="1" applyFont="1" applyBorder="1" applyAlignment="1">
      <alignment horizontal="center" vertical="center" wrapText="1"/>
    </xf>
    <xf numFmtId="0" fontId="9" fillId="0" borderId="8"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8" fillId="3" borderId="16" xfId="0" applyFont="1" applyFill="1" applyBorder="1" applyAlignment="1">
      <alignment horizontal="center" vertical="center" wrapText="1"/>
    </xf>
    <xf numFmtId="0" fontId="9" fillId="0" borderId="3" xfId="3" applyFont="1" applyFill="1" applyBorder="1" applyAlignment="1">
      <alignment horizontal="center" vertical="center" wrapText="1"/>
    </xf>
    <xf numFmtId="0" fontId="9" fillId="0" borderId="8" xfId="3" applyFont="1" applyFill="1" applyBorder="1" applyAlignment="1">
      <alignment horizontal="center" vertical="center" wrapText="1"/>
    </xf>
    <xf numFmtId="0" fontId="9" fillId="0" borderId="20" xfId="3" applyFont="1" applyFill="1" applyBorder="1" applyAlignment="1">
      <alignment horizontal="center" vertical="center" wrapText="1"/>
    </xf>
    <xf numFmtId="0" fontId="9" fillId="0" borderId="10" xfId="3" applyFont="1" applyFill="1" applyBorder="1" applyAlignment="1">
      <alignment horizontal="center" vertical="center" wrapText="1"/>
    </xf>
    <xf numFmtId="0" fontId="4" fillId="0" borderId="3"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7" xfId="0" applyFont="1" applyBorder="1" applyAlignment="1">
      <alignment horizontal="center" vertical="center"/>
    </xf>
    <xf numFmtId="0" fontId="4" fillId="0" borderId="3"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7" xfId="0" applyFont="1" applyBorder="1" applyAlignment="1">
      <alignment horizontal="center" vertical="center" wrapText="1"/>
    </xf>
    <xf numFmtId="0" fontId="29" fillId="3" borderId="3" xfId="8" applyFill="1" applyBorder="1" applyAlignment="1">
      <alignment horizontal="center" vertical="center" wrapText="1"/>
    </xf>
    <xf numFmtId="164" fontId="0" fillId="0" borderId="7" xfId="1" applyNumberFormat="1" applyFont="1" applyBorder="1" applyAlignment="1">
      <alignment horizontal="center" vertical="center"/>
    </xf>
    <xf numFmtId="164" fontId="0" fillId="0" borderId="0" xfId="1" applyNumberFormat="1" applyFont="1" applyBorder="1" applyAlignment="1">
      <alignment horizontal="center" vertical="center"/>
    </xf>
    <xf numFmtId="164" fontId="0" fillId="0" borderId="3" xfId="1" applyNumberFormat="1" applyFont="1" applyBorder="1" applyAlignment="1">
      <alignment horizontal="center" vertical="center"/>
    </xf>
    <xf numFmtId="0" fontId="0" fillId="0" borderId="3" xfId="0" applyBorder="1" applyAlignment="1">
      <alignment horizontal="center" vertical="center" wrapText="1"/>
    </xf>
    <xf numFmtId="9" fontId="35" fillId="0" borderId="3" xfId="1" applyFont="1" applyBorder="1" applyAlignment="1">
      <alignment horizontal="center" vertical="center" wrapText="1"/>
    </xf>
    <xf numFmtId="0" fontId="29" fillId="0" borderId="11" xfId="8" applyBorder="1" applyAlignment="1">
      <alignment horizontal="center" vertical="center" wrapText="1"/>
    </xf>
  </cellXfs>
  <cellStyles count="9">
    <cellStyle name="Hipervínculo" xfId="8" builtinId="8"/>
    <cellStyle name="Millares" xfId="7" builtinId="3"/>
    <cellStyle name="Normal" xfId="0" builtinId="0"/>
    <cellStyle name="Normal 2" xfId="5"/>
    <cellStyle name="Normal 2 2" xfId="3"/>
    <cellStyle name="Normal_Mapa de riesgo general (1)" xfId="2"/>
    <cellStyle name="Porcentaje" xfId="1" builtinId="5"/>
    <cellStyle name="Porcentaje 2" xfId="6"/>
    <cellStyle name="Porcentaje 4" xfId="4"/>
  </cellStyles>
  <dxfs count="379">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Mapa Conceptual'!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333375</xdr:colOff>
      <xdr:row>3</xdr:row>
      <xdr:rowOff>114300</xdr:rowOff>
    </xdr:from>
    <xdr:to>
      <xdr:col>0</xdr:col>
      <xdr:colOff>523875</xdr:colOff>
      <xdr:row>4</xdr:row>
      <xdr:rowOff>161925</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xmlns="" id="{1F5F413F-4775-49F2-8F4D-B9605CE89460}"/>
            </a:ext>
          </a:extLst>
        </xdr:cNvPr>
        <xdr:cNvSpPr/>
      </xdr:nvSpPr>
      <xdr:spPr>
        <a:xfrm>
          <a:off x="333375" y="800100"/>
          <a:ext cx="190500" cy="2762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1401536</xdr:colOff>
      <xdr:row>0</xdr:row>
      <xdr:rowOff>54429</xdr:rowOff>
    </xdr:from>
    <xdr:to>
      <xdr:col>2</xdr:col>
      <xdr:colOff>952501</xdr:colOff>
      <xdr:row>2</xdr:row>
      <xdr:rowOff>183092</xdr:rowOff>
    </xdr:to>
    <xdr:pic>
      <xdr:nvPicPr>
        <xdr:cNvPr id="2" name="2 Imagen">
          <a:extLst>
            <a:ext uri="{FF2B5EF4-FFF2-40B4-BE49-F238E27FC236}">
              <a16:creationId xmlns:a16="http://schemas.microsoft.com/office/drawing/2014/main" xmlns="" id="{09509283-EE49-450C-ABEE-284A577D30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1536" y="54429"/>
          <a:ext cx="1006929" cy="863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carmen.rubio\AppData\Local\Microsoft\Windows\INetCache\Content.Outlook\NTP19OHY\Mapa%20riesgo%20anticorrupcion%20DIGER%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RIESGOS CORRUPCIÓN 2019"/>
      <sheetName val="MAPA RIESGOS CORRUPCIÓN 2020"/>
      <sheetName val="VALORACIÓN IMPACTO PROBABIL"/>
      <sheetName val="VALORACION CONTROLES"/>
      <sheetName val="MATRIZ RIESGOS CORRUPCION"/>
      <sheetName val="VALORACIÓN IMPACTO PROBA CORRUP"/>
      <sheetName val="VALORAC CONTROLES CORRUP"/>
      <sheetName val="MAPA DE RIESGOS CORRUPCION"/>
      <sheetName val="lista elegible"/>
      <sheetName val="MATRIZ RIESGOS"/>
      <sheetName val="Hoja1"/>
      <sheetName val="Hoja2"/>
    </sheetNames>
    <sheetDataSet>
      <sheetData sheetId="0"/>
      <sheetData sheetId="1"/>
      <sheetData sheetId="2"/>
      <sheetData sheetId="3">
        <row r="9">
          <cell r="L9">
            <v>85</v>
          </cell>
        </row>
        <row r="13">
          <cell r="L13">
            <v>85</v>
          </cell>
        </row>
        <row r="22">
          <cell r="L22">
            <v>80</v>
          </cell>
          <cell r="O22">
            <v>0</v>
          </cell>
        </row>
        <row r="24">
          <cell r="L24">
            <v>80</v>
          </cell>
          <cell r="O24">
            <v>0</v>
          </cell>
        </row>
        <row r="65">
          <cell r="L65">
            <v>85</v>
          </cell>
          <cell r="O65">
            <v>1</v>
          </cell>
        </row>
        <row r="67">
          <cell r="L67">
            <v>100</v>
          </cell>
        </row>
        <row r="69">
          <cell r="L69">
            <v>85</v>
          </cell>
        </row>
        <row r="77">
          <cell r="L77">
            <v>100</v>
          </cell>
          <cell r="O77">
            <v>1</v>
          </cell>
        </row>
        <row r="92">
          <cell r="L92">
            <v>100</v>
          </cell>
          <cell r="O92">
            <v>2</v>
          </cell>
        </row>
        <row r="93">
          <cell r="O93">
            <v>0</v>
          </cell>
        </row>
        <row r="94">
          <cell r="L94">
            <v>100</v>
          </cell>
        </row>
        <row r="107">
          <cell r="L107">
            <v>100</v>
          </cell>
          <cell r="O107">
            <v>2</v>
          </cell>
        </row>
        <row r="122">
          <cell r="L122">
            <v>100</v>
          </cell>
          <cell r="O122">
            <v>2</v>
          </cell>
        </row>
        <row r="124">
          <cell r="L124">
            <v>100</v>
          </cell>
        </row>
        <row r="137">
          <cell r="L137">
            <v>95</v>
          </cell>
          <cell r="O137">
            <v>1</v>
          </cell>
        </row>
        <row r="152">
          <cell r="L152">
            <v>85</v>
          </cell>
          <cell r="O152">
            <v>1</v>
          </cell>
        </row>
        <row r="154">
          <cell r="L154">
            <v>85</v>
          </cell>
        </row>
        <row r="156">
          <cell r="L156">
            <v>100</v>
          </cell>
        </row>
        <row r="167">
          <cell r="L167">
            <v>100</v>
          </cell>
          <cell r="O167">
            <v>1</v>
          </cell>
        </row>
        <row r="169">
          <cell r="L169">
            <v>85</v>
          </cell>
        </row>
        <row r="171">
          <cell r="L171">
            <v>100</v>
          </cell>
        </row>
        <row r="182">
          <cell r="L182">
            <v>85</v>
          </cell>
          <cell r="O182">
            <v>1</v>
          </cell>
        </row>
        <row r="184">
          <cell r="L184">
            <v>85</v>
          </cell>
        </row>
        <row r="193">
          <cell r="L193">
            <v>100</v>
          </cell>
          <cell r="O193">
            <v>1</v>
          </cell>
        </row>
        <row r="195">
          <cell r="L195">
            <v>95</v>
          </cell>
        </row>
        <row r="197">
          <cell r="L197">
            <v>100</v>
          </cell>
        </row>
        <row r="208">
          <cell r="N208">
            <v>100</v>
          </cell>
          <cell r="O208">
            <v>1</v>
          </cell>
        </row>
        <row r="210">
          <cell r="N210">
            <v>50</v>
          </cell>
          <cell r="O210">
            <v>0</v>
          </cell>
        </row>
        <row r="212">
          <cell r="N212">
            <v>100</v>
          </cell>
          <cell r="O212">
            <v>0</v>
          </cell>
        </row>
        <row r="223">
          <cell r="L223">
            <v>100</v>
          </cell>
          <cell r="O223">
            <v>2</v>
          </cell>
        </row>
        <row r="225">
          <cell r="L225">
            <v>100</v>
          </cell>
        </row>
        <row r="238">
          <cell r="L238">
            <v>100</v>
          </cell>
          <cell r="O238">
            <v>2</v>
          </cell>
        </row>
        <row r="240">
          <cell r="L240">
            <v>100</v>
          </cell>
        </row>
        <row r="253">
          <cell r="L253">
            <v>100</v>
          </cell>
          <cell r="O253">
            <v>2</v>
          </cell>
        </row>
        <row r="255">
          <cell r="L255">
            <v>100</v>
          </cell>
        </row>
        <row r="257">
          <cell r="L257">
            <v>100</v>
          </cell>
        </row>
        <row r="259">
          <cell r="L259">
            <v>100</v>
          </cell>
        </row>
        <row r="268">
          <cell r="L268">
            <v>100</v>
          </cell>
          <cell r="O268">
            <v>2</v>
          </cell>
        </row>
        <row r="270">
          <cell r="L270">
            <v>100</v>
          </cell>
          <cell r="O270">
            <v>0</v>
          </cell>
        </row>
        <row r="272">
          <cell r="L272">
            <v>100</v>
          </cell>
          <cell r="O272">
            <v>0</v>
          </cell>
        </row>
        <row r="283">
          <cell r="L283">
            <v>100</v>
          </cell>
          <cell r="O283">
            <v>2</v>
          </cell>
        </row>
        <row r="298">
          <cell r="L298">
            <v>95</v>
          </cell>
          <cell r="O298">
            <v>1</v>
          </cell>
        </row>
        <row r="300">
          <cell r="L300">
            <v>100</v>
          </cell>
        </row>
        <row r="302">
          <cell r="L302">
            <v>100</v>
          </cell>
        </row>
        <row r="313">
          <cell r="L313">
            <v>95</v>
          </cell>
          <cell r="O313">
            <v>1</v>
          </cell>
        </row>
        <row r="315">
          <cell r="L315">
            <v>85</v>
          </cell>
        </row>
        <row r="328">
          <cell r="O328">
            <v>2</v>
          </cell>
        </row>
        <row r="330">
          <cell r="O330">
            <v>2</v>
          </cell>
        </row>
        <row r="332">
          <cell r="O332">
            <v>2</v>
          </cell>
          <cell r="P332">
            <v>2</v>
          </cell>
          <cell r="Q332">
            <v>0</v>
          </cell>
        </row>
        <row r="334">
          <cell r="L334">
            <v>30</v>
          </cell>
          <cell r="O334">
            <v>0</v>
          </cell>
        </row>
        <row r="336">
          <cell r="O336">
            <v>0</v>
          </cell>
          <cell r="P336">
            <v>4</v>
          </cell>
          <cell r="Q336">
            <v>2</v>
          </cell>
        </row>
        <row r="340">
          <cell r="O340" t="str">
            <v>Casillas a desplazar</v>
          </cell>
          <cell r="P340" t="str">
            <v>Riesgo Residual</v>
          </cell>
          <cell r="Q340">
            <v>0</v>
          </cell>
        </row>
        <row r="342">
          <cell r="L342">
            <v>0</v>
          </cell>
          <cell r="O342">
            <v>0</v>
          </cell>
        </row>
        <row r="344">
          <cell r="O344">
            <v>0</v>
          </cell>
          <cell r="P344">
            <v>0</v>
          </cell>
          <cell r="Q344">
            <v>0</v>
          </cell>
        </row>
        <row r="346">
          <cell r="L346">
            <v>0</v>
          </cell>
          <cell r="O346">
            <v>0</v>
          </cell>
        </row>
        <row r="348">
          <cell r="O348">
            <v>0</v>
          </cell>
          <cell r="P348">
            <v>0</v>
          </cell>
          <cell r="Q348">
            <v>0</v>
          </cell>
        </row>
        <row r="350">
          <cell r="L350">
            <v>0</v>
          </cell>
          <cell r="O350">
            <v>0</v>
          </cell>
        </row>
        <row r="568">
          <cell r="L568">
            <v>100</v>
          </cell>
          <cell r="O568">
            <v>2</v>
          </cell>
        </row>
        <row r="570">
          <cell r="L570">
            <v>100</v>
          </cell>
          <cell r="O570">
            <v>0</v>
          </cell>
        </row>
        <row r="572">
          <cell r="L572">
            <v>100</v>
          </cell>
          <cell r="O572">
            <v>0</v>
          </cell>
        </row>
        <row r="574">
          <cell r="L574">
            <v>100</v>
          </cell>
          <cell r="O574">
            <v>0</v>
          </cell>
        </row>
        <row r="583">
          <cell r="L583">
            <v>35</v>
          </cell>
          <cell r="O583">
            <v>0</v>
          </cell>
        </row>
        <row r="585">
          <cell r="L585">
            <v>55</v>
          </cell>
          <cell r="O585">
            <v>1</v>
          </cell>
        </row>
        <row r="587">
          <cell r="L587">
            <v>70</v>
          </cell>
          <cell r="O587">
            <v>1</v>
          </cell>
        </row>
        <row r="589">
          <cell r="L589">
            <v>100</v>
          </cell>
          <cell r="O589">
            <v>2</v>
          </cell>
        </row>
        <row r="591">
          <cell r="P591">
            <v>2</v>
          </cell>
          <cell r="Q591">
            <v>3</v>
          </cell>
        </row>
        <row r="598">
          <cell r="L598">
            <v>35</v>
          </cell>
          <cell r="O598">
            <v>0</v>
          </cell>
        </row>
        <row r="600">
          <cell r="L600">
            <v>55</v>
          </cell>
          <cell r="O600">
            <v>1</v>
          </cell>
        </row>
        <row r="602">
          <cell r="L602">
            <v>70</v>
          </cell>
          <cell r="O602">
            <v>1</v>
          </cell>
        </row>
        <row r="604">
          <cell r="L604">
            <v>100</v>
          </cell>
          <cell r="O604">
            <v>2</v>
          </cell>
        </row>
        <row r="606">
          <cell r="P606">
            <v>2</v>
          </cell>
          <cell r="Q606">
            <v>3</v>
          </cell>
        </row>
        <row r="613">
          <cell r="L613">
            <v>35</v>
          </cell>
          <cell r="O613">
            <v>0</v>
          </cell>
        </row>
        <row r="615">
          <cell r="L615">
            <v>55</v>
          </cell>
          <cell r="O615">
            <v>1</v>
          </cell>
        </row>
        <row r="617">
          <cell r="L617">
            <v>70</v>
          </cell>
          <cell r="O617">
            <v>1</v>
          </cell>
        </row>
        <row r="619">
          <cell r="L619">
            <v>100</v>
          </cell>
          <cell r="O619">
            <v>2</v>
          </cell>
        </row>
        <row r="621">
          <cell r="P621">
            <v>2</v>
          </cell>
          <cell r="Q621">
            <v>3</v>
          </cell>
        </row>
        <row r="627">
          <cell r="L627">
            <v>0</v>
          </cell>
        </row>
        <row r="628">
          <cell r="L628">
            <v>35</v>
          </cell>
          <cell r="O628">
            <v>0</v>
          </cell>
        </row>
        <row r="630">
          <cell r="L630">
            <v>55</v>
          </cell>
          <cell r="O630">
            <v>1</v>
          </cell>
        </row>
        <row r="631">
          <cell r="L631">
            <v>0</v>
          </cell>
        </row>
        <row r="632">
          <cell r="L632">
            <v>70</v>
          </cell>
          <cell r="O632">
            <v>1</v>
          </cell>
        </row>
        <row r="634">
          <cell r="L634">
            <v>100</v>
          </cell>
          <cell r="O634">
            <v>2</v>
          </cell>
        </row>
        <row r="636">
          <cell r="P636">
            <v>2</v>
          </cell>
          <cell r="Q636">
            <v>3</v>
          </cell>
        </row>
        <row r="643">
          <cell r="L643">
            <v>35</v>
          </cell>
          <cell r="O643">
            <v>0</v>
          </cell>
        </row>
        <row r="645">
          <cell r="L645">
            <v>55</v>
          </cell>
          <cell r="O645">
            <v>1</v>
          </cell>
        </row>
        <row r="647">
          <cell r="L647">
            <v>70</v>
          </cell>
          <cell r="O647">
            <v>1</v>
          </cell>
        </row>
        <row r="649">
          <cell r="L649">
            <v>100</v>
          </cell>
          <cell r="O649">
            <v>2</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sevensaas.digitalwaresaas.com.co/kawak/gsr_riesgos_v3/plt_plan_tratamiento.php?oxm_id=201" TargetMode="External"/><Relationship Id="rId7" Type="http://schemas.openxmlformats.org/officeDocument/2006/relationships/comments" Target="../comments1.xml"/><Relationship Id="rId2" Type="http://schemas.openxmlformats.org/officeDocument/2006/relationships/hyperlink" Target="https://sevensaas.digitalwaresaas.com.co/kawak/gsr_riesgos_v3/plt_plan_tratamiento.php?oxm_id=201Planes%20de%20acci&#243;n%20de%20las%2025%20seccionales%20de%20la%20Defensa%20Civil%20Colombiana." TargetMode="External"/><Relationship Id="rId1" Type="http://schemas.openxmlformats.org/officeDocument/2006/relationships/hyperlink" Target="https://sevensaas.digitalwaresaas.com.co/kawak/gsr_riesgos_v3/plt_plan_tratamiento.php?oxm_id=201" TargetMode="External"/><Relationship Id="rId6" Type="http://schemas.openxmlformats.org/officeDocument/2006/relationships/vmlDrawing" Target="../drawings/vmlDrawing1.v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6"/>
  <sheetViews>
    <sheetView showGridLines="0" zoomScale="110" zoomScaleNormal="110" workbookViewId="0">
      <selection activeCell="B9" sqref="B9:H9"/>
    </sheetView>
  </sheetViews>
  <sheetFormatPr baseColWidth="10" defaultColWidth="9.109375" defaultRowHeight="14.4" x14ac:dyDescent="0.3"/>
  <cols>
    <col min="1" max="1" width="11.6640625" style="21" customWidth="1"/>
    <col min="2" max="2" width="4.5546875" style="21" bestFit="1" customWidth="1"/>
    <col min="3" max="3" width="43.33203125" style="21" customWidth="1"/>
    <col min="4" max="4" width="4.6640625" style="21" bestFit="1" customWidth="1"/>
    <col min="5" max="5" width="13.33203125" style="21" customWidth="1"/>
    <col min="6" max="6" width="9.5546875" style="21" customWidth="1"/>
    <col min="7" max="7" width="4.5546875" style="21" bestFit="1" customWidth="1"/>
    <col min="8" max="8" width="43.33203125" style="21" customWidth="1"/>
    <col min="9" max="256" width="9.109375" style="21"/>
    <col min="257" max="257" width="11.6640625" style="21" customWidth="1"/>
    <col min="258" max="258" width="4.5546875" style="21" bestFit="1" customWidth="1"/>
    <col min="259" max="259" width="43.33203125" style="21" customWidth="1"/>
    <col min="260" max="260" width="4.6640625" style="21" bestFit="1" customWidth="1"/>
    <col min="261" max="261" width="13.33203125" style="21" customWidth="1"/>
    <col min="262" max="262" width="9.5546875" style="21" customWidth="1"/>
    <col min="263" max="263" width="4.5546875" style="21" bestFit="1" customWidth="1"/>
    <col min="264" max="264" width="43.33203125" style="21" customWidth="1"/>
    <col min="265" max="512" width="9.109375" style="21"/>
    <col min="513" max="513" width="11.6640625" style="21" customWidth="1"/>
    <col min="514" max="514" width="4.5546875" style="21" bestFit="1" customWidth="1"/>
    <col min="515" max="515" width="43.33203125" style="21" customWidth="1"/>
    <col min="516" max="516" width="4.6640625" style="21" bestFit="1" customWidth="1"/>
    <col min="517" max="517" width="13.33203125" style="21" customWidth="1"/>
    <col min="518" max="518" width="9.5546875" style="21" customWidth="1"/>
    <col min="519" max="519" width="4.5546875" style="21" bestFit="1" customWidth="1"/>
    <col min="520" max="520" width="43.33203125" style="21" customWidth="1"/>
    <col min="521" max="768" width="9.109375" style="21"/>
    <col min="769" max="769" width="11.6640625" style="21" customWidth="1"/>
    <col min="770" max="770" width="4.5546875" style="21" bestFit="1" customWidth="1"/>
    <col min="771" max="771" width="43.33203125" style="21" customWidth="1"/>
    <col min="772" max="772" width="4.6640625" style="21" bestFit="1" customWidth="1"/>
    <col min="773" max="773" width="13.33203125" style="21" customWidth="1"/>
    <col min="774" max="774" width="9.5546875" style="21" customWidth="1"/>
    <col min="775" max="775" width="4.5546875" style="21" bestFit="1" customWidth="1"/>
    <col min="776" max="776" width="43.33203125" style="21" customWidth="1"/>
    <col min="777" max="1024" width="9.109375" style="21"/>
    <col min="1025" max="1025" width="11.6640625" style="21" customWidth="1"/>
    <col min="1026" max="1026" width="4.5546875" style="21" bestFit="1" customWidth="1"/>
    <col min="1027" max="1027" width="43.33203125" style="21" customWidth="1"/>
    <col min="1028" max="1028" width="4.6640625" style="21" bestFit="1" customWidth="1"/>
    <col min="1029" max="1029" width="13.33203125" style="21" customWidth="1"/>
    <col min="1030" max="1030" width="9.5546875" style="21" customWidth="1"/>
    <col min="1031" max="1031" width="4.5546875" style="21" bestFit="1" customWidth="1"/>
    <col min="1032" max="1032" width="43.33203125" style="21" customWidth="1"/>
    <col min="1033" max="1280" width="9.109375" style="21"/>
    <col min="1281" max="1281" width="11.6640625" style="21" customWidth="1"/>
    <col min="1282" max="1282" width="4.5546875" style="21" bestFit="1" customWidth="1"/>
    <col min="1283" max="1283" width="43.33203125" style="21" customWidth="1"/>
    <col min="1284" max="1284" width="4.6640625" style="21" bestFit="1" customWidth="1"/>
    <col min="1285" max="1285" width="13.33203125" style="21" customWidth="1"/>
    <col min="1286" max="1286" width="9.5546875" style="21" customWidth="1"/>
    <col min="1287" max="1287" width="4.5546875" style="21" bestFit="1" customWidth="1"/>
    <col min="1288" max="1288" width="43.33203125" style="21" customWidth="1"/>
    <col min="1289" max="1536" width="9.109375" style="21"/>
    <col min="1537" max="1537" width="11.6640625" style="21" customWidth="1"/>
    <col min="1538" max="1538" width="4.5546875" style="21" bestFit="1" customWidth="1"/>
    <col min="1539" max="1539" width="43.33203125" style="21" customWidth="1"/>
    <col min="1540" max="1540" width="4.6640625" style="21" bestFit="1" customWidth="1"/>
    <col min="1541" max="1541" width="13.33203125" style="21" customWidth="1"/>
    <col min="1542" max="1542" width="9.5546875" style="21" customWidth="1"/>
    <col min="1543" max="1543" width="4.5546875" style="21" bestFit="1" customWidth="1"/>
    <col min="1544" max="1544" width="43.33203125" style="21" customWidth="1"/>
    <col min="1545" max="1792" width="9.109375" style="21"/>
    <col min="1793" max="1793" width="11.6640625" style="21" customWidth="1"/>
    <col min="1794" max="1794" width="4.5546875" style="21" bestFit="1" customWidth="1"/>
    <col min="1795" max="1795" width="43.33203125" style="21" customWidth="1"/>
    <col min="1796" max="1796" width="4.6640625" style="21" bestFit="1" customWidth="1"/>
    <col min="1797" max="1797" width="13.33203125" style="21" customWidth="1"/>
    <col min="1798" max="1798" width="9.5546875" style="21" customWidth="1"/>
    <col min="1799" max="1799" width="4.5546875" style="21" bestFit="1" customWidth="1"/>
    <col min="1800" max="1800" width="43.33203125" style="21" customWidth="1"/>
    <col min="1801" max="2048" width="9.109375" style="21"/>
    <col min="2049" max="2049" width="11.6640625" style="21" customWidth="1"/>
    <col min="2050" max="2050" width="4.5546875" style="21" bestFit="1" customWidth="1"/>
    <col min="2051" max="2051" width="43.33203125" style="21" customWidth="1"/>
    <col min="2052" max="2052" width="4.6640625" style="21" bestFit="1" customWidth="1"/>
    <col min="2053" max="2053" width="13.33203125" style="21" customWidth="1"/>
    <col min="2054" max="2054" width="9.5546875" style="21" customWidth="1"/>
    <col min="2055" max="2055" width="4.5546875" style="21" bestFit="1" customWidth="1"/>
    <col min="2056" max="2056" width="43.33203125" style="21" customWidth="1"/>
    <col min="2057" max="2304" width="9.109375" style="21"/>
    <col min="2305" max="2305" width="11.6640625" style="21" customWidth="1"/>
    <col min="2306" max="2306" width="4.5546875" style="21" bestFit="1" customWidth="1"/>
    <col min="2307" max="2307" width="43.33203125" style="21" customWidth="1"/>
    <col min="2308" max="2308" width="4.6640625" style="21" bestFit="1" customWidth="1"/>
    <col min="2309" max="2309" width="13.33203125" style="21" customWidth="1"/>
    <col min="2310" max="2310" width="9.5546875" style="21" customWidth="1"/>
    <col min="2311" max="2311" width="4.5546875" style="21" bestFit="1" customWidth="1"/>
    <col min="2312" max="2312" width="43.33203125" style="21" customWidth="1"/>
    <col min="2313" max="2560" width="9.109375" style="21"/>
    <col min="2561" max="2561" width="11.6640625" style="21" customWidth="1"/>
    <col min="2562" max="2562" width="4.5546875" style="21" bestFit="1" customWidth="1"/>
    <col min="2563" max="2563" width="43.33203125" style="21" customWidth="1"/>
    <col min="2564" max="2564" width="4.6640625" style="21" bestFit="1" customWidth="1"/>
    <col min="2565" max="2565" width="13.33203125" style="21" customWidth="1"/>
    <col min="2566" max="2566" width="9.5546875" style="21" customWidth="1"/>
    <col min="2567" max="2567" width="4.5546875" style="21" bestFit="1" customWidth="1"/>
    <col min="2568" max="2568" width="43.33203125" style="21" customWidth="1"/>
    <col min="2569" max="2816" width="9.109375" style="21"/>
    <col min="2817" max="2817" width="11.6640625" style="21" customWidth="1"/>
    <col min="2818" max="2818" width="4.5546875" style="21" bestFit="1" customWidth="1"/>
    <col min="2819" max="2819" width="43.33203125" style="21" customWidth="1"/>
    <col min="2820" max="2820" width="4.6640625" style="21" bestFit="1" customWidth="1"/>
    <col min="2821" max="2821" width="13.33203125" style="21" customWidth="1"/>
    <col min="2822" max="2822" width="9.5546875" style="21" customWidth="1"/>
    <col min="2823" max="2823" width="4.5546875" style="21" bestFit="1" customWidth="1"/>
    <col min="2824" max="2824" width="43.33203125" style="21" customWidth="1"/>
    <col min="2825" max="3072" width="9.109375" style="21"/>
    <col min="3073" max="3073" width="11.6640625" style="21" customWidth="1"/>
    <col min="3074" max="3074" width="4.5546875" style="21" bestFit="1" customWidth="1"/>
    <col min="3075" max="3075" width="43.33203125" style="21" customWidth="1"/>
    <col min="3076" max="3076" width="4.6640625" style="21" bestFit="1" customWidth="1"/>
    <col min="3077" max="3077" width="13.33203125" style="21" customWidth="1"/>
    <col min="3078" max="3078" width="9.5546875" style="21" customWidth="1"/>
    <col min="3079" max="3079" width="4.5546875" style="21" bestFit="1" customWidth="1"/>
    <col min="3080" max="3080" width="43.33203125" style="21" customWidth="1"/>
    <col min="3081" max="3328" width="9.109375" style="21"/>
    <col min="3329" max="3329" width="11.6640625" style="21" customWidth="1"/>
    <col min="3330" max="3330" width="4.5546875" style="21" bestFit="1" customWidth="1"/>
    <col min="3331" max="3331" width="43.33203125" style="21" customWidth="1"/>
    <col min="3332" max="3332" width="4.6640625" style="21" bestFit="1" customWidth="1"/>
    <col min="3333" max="3333" width="13.33203125" style="21" customWidth="1"/>
    <col min="3334" max="3334" width="9.5546875" style="21" customWidth="1"/>
    <col min="3335" max="3335" width="4.5546875" style="21" bestFit="1" customWidth="1"/>
    <col min="3336" max="3336" width="43.33203125" style="21" customWidth="1"/>
    <col min="3337" max="3584" width="9.109375" style="21"/>
    <col min="3585" max="3585" width="11.6640625" style="21" customWidth="1"/>
    <col min="3586" max="3586" width="4.5546875" style="21" bestFit="1" customWidth="1"/>
    <col min="3587" max="3587" width="43.33203125" style="21" customWidth="1"/>
    <col min="3588" max="3588" width="4.6640625" style="21" bestFit="1" customWidth="1"/>
    <col min="3589" max="3589" width="13.33203125" style="21" customWidth="1"/>
    <col min="3590" max="3590" width="9.5546875" style="21" customWidth="1"/>
    <col min="3591" max="3591" width="4.5546875" style="21" bestFit="1" customWidth="1"/>
    <col min="3592" max="3592" width="43.33203125" style="21" customWidth="1"/>
    <col min="3593" max="3840" width="9.109375" style="21"/>
    <col min="3841" max="3841" width="11.6640625" style="21" customWidth="1"/>
    <col min="3842" max="3842" width="4.5546875" style="21" bestFit="1" customWidth="1"/>
    <col min="3843" max="3843" width="43.33203125" style="21" customWidth="1"/>
    <col min="3844" max="3844" width="4.6640625" style="21" bestFit="1" customWidth="1"/>
    <col min="3845" max="3845" width="13.33203125" style="21" customWidth="1"/>
    <col min="3846" max="3846" width="9.5546875" style="21" customWidth="1"/>
    <col min="3847" max="3847" width="4.5546875" style="21" bestFit="1" customWidth="1"/>
    <col min="3848" max="3848" width="43.33203125" style="21" customWidth="1"/>
    <col min="3849" max="4096" width="9.109375" style="21"/>
    <col min="4097" max="4097" width="11.6640625" style="21" customWidth="1"/>
    <col min="4098" max="4098" width="4.5546875" style="21" bestFit="1" customWidth="1"/>
    <col min="4099" max="4099" width="43.33203125" style="21" customWidth="1"/>
    <col min="4100" max="4100" width="4.6640625" style="21" bestFit="1" customWidth="1"/>
    <col min="4101" max="4101" width="13.33203125" style="21" customWidth="1"/>
    <col min="4102" max="4102" width="9.5546875" style="21" customWidth="1"/>
    <col min="4103" max="4103" width="4.5546875" style="21" bestFit="1" customWidth="1"/>
    <col min="4104" max="4104" width="43.33203125" style="21" customWidth="1"/>
    <col min="4105" max="4352" width="9.109375" style="21"/>
    <col min="4353" max="4353" width="11.6640625" style="21" customWidth="1"/>
    <col min="4354" max="4354" width="4.5546875" style="21" bestFit="1" customWidth="1"/>
    <col min="4355" max="4355" width="43.33203125" style="21" customWidth="1"/>
    <col min="4356" max="4356" width="4.6640625" style="21" bestFit="1" customWidth="1"/>
    <col min="4357" max="4357" width="13.33203125" style="21" customWidth="1"/>
    <col min="4358" max="4358" width="9.5546875" style="21" customWidth="1"/>
    <col min="4359" max="4359" width="4.5546875" style="21" bestFit="1" customWidth="1"/>
    <col min="4360" max="4360" width="43.33203125" style="21" customWidth="1"/>
    <col min="4361" max="4608" width="9.109375" style="21"/>
    <col min="4609" max="4609" width="11.6640625" style="21" customWidth="1"/>
    <col min="4610" max="4610" width="4.5546875" style="21" bestFit="1" customWidth="1"/>
    <col min="4611" max="4611" width="43.33203125" style="21" customWidth="1"/>
    <col min="4612" max="4612" width="4.6640625" style="21" bestFit="1" customWidth="1"/>
    <col min="4613" max="4613" width="13.33203125" style="21" customWidth="1"/>
    <col min="4614" max="4614" width="9.5546875" style="21" customWidth="1"/>
    <col min="4615" max="4615" width="4.5546875" style="21" bestFit="1" customWidth="1"/>
    <col min="4616" max="4616" width="43.33203125" style="21" customWidth="1"/>
    <col min="4617" max="4864" width="9.109375" style="21"/>
    <col min="4865" max="4865" width="11.6640625" style="21" customWidth="1"/>
    <col min="4866" max="4866" width="4.5546875" style="21" bestFit="1" customWidth="1"/>
    <col min="4867" max="4867" width="43.33203125" style="21" customWidth="1"/>
    <col min="4868" max="4868" width="4.6640625" style="21" bestFit="1" customWidth="1"/>
    <col min="4869" max="4869" width="13.33203125" style="21" customWidth="1"/>
    <col min="4870" max="4870" width="9.5546875" style="21" customWidth="1"/>
    <col min="4871" max="4871" width="4.5546875" style="21" bestFit="1" customWidth="1"/>
    <col min="4872" max="4872" width="43.33203125" style="21" customWidth="1"/>
    <col min="4873" max="5120" width="9.109375" style="21"/>
    <col min="5121" max="5121" width="11.6640625" style="21" customWidth="1"/>
    <col min="5122" max="5122" width="4.5546875" style="21" bestFit="1" customWidth="1"/>
    <col min="5123" max="5123" width="43.33203125" style="21" customWidth="1"/>
    <col min="5124" max="5124" width="4.6640625" style="21" bestFit="1" customWidth="1"/>
    <col min="5125" max="5125" width="13.33203125" style="21" customWidth="1"/>
    <col min="5126" max="5126" width="9.5546875" style="21" customWidth="1"/>
    <col min="5127" max="5127" width="4.5546875" style="21" bestFit="1" customWidth="1"/>
    <col min="5128" max="5128" width="43.33203125" style="21" customWidth="1"/>
    <col min="5129" max="5376" width="9.109375" style="21"/>
    <col min="5377" max="5377" width="11.6640625" style="21" customWidth="1"/>
    <col min="5378" max="5378" width="4.5546875" style="21" bestFit="1" customWidth="1"/>
    <col min="5379" max="5379" width="43.33203125" style="21" customWidth="1"/>
    <col min="5380" max="5380" width="4.6640625" style="21" bestFit="1" customWidth="1"/>
    <col min="5381" max="5381" width="13.33203125" style="21" customWidth="1"/>
    <col min="5382" max="5382" width="9.5546875" style="21" customWidth="1"/>
    <col min="5383" max="5383" width="4.5546875" style="21" bestFit="1" customWidth="1"/>
    <col min="5384" max="5384" width="43.33203125" style="21" customWidth="1"/>
    <col min="5385" max="5632" width="9.109375" style="21"/>
    <col min="5633" max="5633" width="11.6640625" style="21" customWidth="1"/>
    <col min="5634" max="5634" width="4.5546875" style="21" bestFit="1" customWidth="1"/>
    <col min="5635" max="5635" width="43.33203125" style="21" customWidth="1"/>
    <col min="5636" max="5636" width="4.6640625" style="21" bestFit="1" customWidth="1"/>
    <col min="5637" max="5637" width="13.33203125" style="21" customWidth="1"/>
    <col min="5638" max="5638" width="9.5546875" style="21" customWidth="1"/>
    <col min="5639" max="5639" width="4.5546875" style="21" bestFit="1" customWidth="1"/>
    <col min="5640" max="5640" width="43.33203125" style="21" customWidth="1"/>
    <col min="5641" max="5888" width="9.109375" style="21"/>
    <col min="5889" max="5889" width="11.6640625" style="21" customWidth="1"/>
    <col min="5890" max="5890" width="4.5546875" style="21" bestFit="1" customWidth="1"/>
    <col min="5891" max="5891" width="43.33203125" style="21" customWidth="1"/>
    <col min="5892" max="5892" width="4.6640625" style="21" bestFit="1" customWidth="1"/>
    <col min="5893" max="5893" width="13.33203125" style="21" customWidth="1"/>
    <col min="5894" max="5894" width="9.5546875" style="21" customWidth="1"/>
    <col min="5895" max="5895" width="4.5546875" style="21" bestFit="1" customWidth="1"/>
    <col min="5896" max="5896" width="43.33203125" style="21" customWidth="1"/>
    <col min="5897" max="6144" width="9.109375" style="21"/>
    <col min="6145" max="6145" width="11.6640625" style="21" customWidth="1"/>
    <col min="6146" max="6146" width="4.5546875" style="21" bestFit="1" customWidth="1"/>
    <col min="6147" max="6147" width="43.33203125" style="21" customWidth="1"/>
    <col min="6148" max="6148" width="4.6640625" style="21" bestFit="1" customWidth="1"/>
    <col min="6149" max="6149" width="13.33203125" style="21" customWidth="1"/>
    <col min="6150" max="6150" width="9.5546875" style="21" customWidth="1"/>
    <col min="6151" max="6151" width="4.5546875" style="21" bestFit="1" customWidth="1"/>
    <col min="6152" max="6152" width="43.33203125" style="21" customWidth="1"/>
    <col min="6153" max="6400" width="9.109375" style="21"/>
    <col min="6401" max="6401" width="11.6640625" style="21" customWidth="1"/>
    <col min="6402" max="6402" width="4.5546875" style="21" bestFit="1" customWidth="1"/>
    <col min="6403" max="6403" width="43.33203125" style="21" customWidth="1"/>
    <col min="6404" max="6404" width="4.6640625" style="21" bestFit="1" customWidth="1"/>
    <col min="6405" max="6405" width="13.33203125" style="21" customWidth="1"/>
    <col min="6406" max="6406" width="9.5546875" style="21" customWidth="1"/>
    <col min="6407" max="6407" width="4.5546875" style="21" bestFit="1" customWidth="1"/>
    <col min="6408" max="6408" width="43.33203125" style="21" customWidth="1"/>
    <col min="6409" max="6656" width="9.109375" style="21"/>
    <col min="6657" max="6657" width="11.6640625" style="21" customWidth="1"/>
    <col min="6658" max="6658" width="4.5546875" style="21" bestFit="1" customWidth="1"/>
    <col min="6659" max="6659" width="43.33203125" style="21" customWidth="1"/>
    <col min="6660" max="6660" width="4.6640625" style="21" bestFit="1" customWidth="1"/>
    <col min="6661" max="6661" width="13.33203125" style="21" customWidth="1"/>
    <col min="6662" max="6662" width="9.5546875" style="21" customWidth="1"/>
    <col min="6663" max="6663" width="4.5546875" style="21" bestFit="1" customWidth="1"/>
    <col min="6664" max="6664" width="43.33203125" style="21" customWidth="1"/>
    <col min="6665" max="6912" width="9.109375" style="21"/>
    <col min="6913" max="6913" width="11.6640625" style="21" customWidth="1"/>
    <col min="6914" max="6914" width="4.5546875" style="21" bestFit="1" customWidth="1"/>
    <col min="6915" max="6915" width="43.33203125" style="21" customWidth="1"/>
    <col min="6916" max="6916" width="4.6640625" style="21" bestFit="1" customWidth="1"/>
    <col min="6917" max="6917" width="13.33203125" style="21" customWidth="1"/>
    <col min="6918" max="6918" width="9.5546875" style="21" customWidth="1"/>
    <col min="6919" max="6919" width="4.5546875" style="21" bestFit="1" customWidth="1"/>
    <col min="6920" max="6920" width="43.33203125" style="21" customWidth="1"/>
    <col min="6921" max="7168" width="9.109375" style="21"/>
    <col min="7169" max="7169" width="11.6640625" style="21" customWidth="1"/>
    <col min="7170" max="7170" width="4.5546875" style="21" bestFit="1" customWidth="1"/>
    <col min="7171" max="7171" width="43.33203125" style="21" customWidth="1"/>
    <col min="7172" max="7172" width="4.6640625" style="21" bestFit="1" customWidth="1"/>
    <col min="7173" max="7173" width="13.33203125" style="21" customWidth="1"/>
    <col min="7174" max="7174" width="9.5546875" style="21" customWidth="1"/>
    <col min="7175" max="7175" width="4.5546875" style="21" bestFit="1" customWidth="1"/>
    <col min="7176" max="7176" width="43.33203125" style="21" customWidth="1"/>
    <col min="7177" max="7424" width="9.109375" style="21"/>
    <col min="7425" max="7425" width="11.6640625" style="21" customWidth="1"/>
    <col min="7426" max="7426" width="4.5546875" style="21" bestFit="1" customWidth="1"/>
    <col min="7427" max="7427" width="43.33203125" style="21" customWidth="1"/>
    <col min="7428" max="7428" width="4.6640625" style="21" bestFit="1" customWidth="1"/>
    <col min="7429" max="7429" width="13.33203125" style="21" customWidth="1"/>
    <col min="7430" max="7430" width="9.5546875" style="21" customWidth="1"/>
    <col min="7431" max="7431" width="4.5546875" style="21" bestFit="1" customWidth="1"/>
    <col min="7432" max="7432" width="43.33203125" style="21" customWidth="1"/>
    <col min="7433" max="7680" width="9.109375" style="21"/>
    <col min="7681" max="7681" width="11.6640625" style="21" customWidth="1"/>
    <col min="7682" max="7682" width="4.5546875" style="21" bestFit="1" customWidth="1"/>
    <col min="7683" max="7683" width="43.33203125" style="21" customWidth="1"/>
    <col min="7684" max="7684" width="4.6640625" style="21" bestFit="1" customWidth="1"/>
    <col min="7685" max="7685" width="13.33203125" style="21" customWidth="1"/>
    <col min="7686" max="7686" width="9.5546875" style="21" customWidth="1"/>
    <col min="7687" max="7687" width="4.5546875" style="21" bestFit="1" customWidth="1"/>
    <col min="7688" max="7688" width="43.33203125" style="21" customWidth="1"/>
    <col min="7689" max="7936" width="9.109375" style="21"/>
    <col min="7937" max="7937" width="11.6640625" style="21" customWidth="1"/>
    <col min="7938" max="7938" width="4.5546875" style="21" bestFit="1" customWidth="1"/>
    <col min="7939" max="7939" width="43.33203125" style="21" customWidth="1"/>
    <col min="7940" max="7940" width="4.6640625" style="21" bestFit="1" customWidth="1"/>
    <col min="7941" max="7941" width="13.33203125" style="21" customWidth="1"/>
    <col min="7942" max="7942" width="9.5546875" style="21" customWidth="1"/>
    <col min="7943" max="7943" width="4.5546875" style="21" bestFit="1" customWidth="1"/>
    <col min="7944" max="7944" width="43.33203125" style="21" customWidth="1"/>
    <col min="7945" max="8192" width="9.109375" style="21"/>
    <col min="8193" max="8193" width="11.6640625" style="21" customWidth="1"/>
    <col min="8194" max="8194" width="4.5546875" style="21" bestFit="1" customWidth="1"/>
    <col min="8195" max="8195" width="43.33203125" style="21" customWidth="1"/>
    <col min="8196" max="8196" width="4.6640625" style="21" bestFit="1" customWidth="1"/>
    <col min="8197" max="8197" width="13.33203125" style="21" customWidth="1"/>
    <col min="8198" max="8198" width="9.5546875" style="21" customWidth="1"/>
    <col min="8199" max="8199" width="4.5546875" style="21" bestFit="1" customWidth="1"/>
    <col min="8200" max="8200" width="43.33203125" style="21" customWidth="1"/>
    <col min="8201" max="8448" width="9.109375" style="21"/>
    <col min="8449" max="8449" width="11.6640625" style="21" customWidth="1"/>
    <col min="8450" max="8450" width="4.5546875" style="21" bestFit="1" customWidth="1"/>
    <col min="8451" max="8451" width="43.33203125" style="21" customWidth="1"/>
    <col min="8452" max="8452" width="4.6640625" style="21" bestFit="1" customWidth="1"/>
    <col min="8453" max="8453" width="13.33203125" style="21" customWidth="1"/>
    <col min="8454" max="8454" width="9.5546875" style="21" customWidth="1"/>
    <col min="8455" max="8455" width="4.5546875" style="21" bestFit="1" customWidth="1"/>
    <col min="8456" max="8456" width="43.33203125" style="21" customWidth="1"/>
    <col min="8457" max="8704" width="9.109375" style="21"/>
    <col min="8705" max="8705" width="11.6640625" style="21" customWidth="1"/>
    <col min="8706" max="8706" width="4.5546875" style="21" bestFit="1" customWidth="1"/>
    <col min="8707" max="8707" width="43.33203125" style="21" customWidth="1"/>
    <col min="8708" max="8708" width="4.6640625" style="21" bestFit="1" customWidth="1"/>
    <col min="8709" max="8709" width="13.33203125" style="21" customWidth="1"/>
    <col min="8710" max="8710" width="9.5546875" style="21" customWidth="1"/>
    <col min="8711" max="8711" width="4.5546875" style="21" bestFit="1" customWidth="1"/>
    <col min="8712" max="8712" width="43.33203125" style="21" customWidth="1"/>
    <col min="8713" max="8960" width="9.109375" style="21"/>
    <col min="8961" max="8961" width="11.6640625" style="21" customWidth="1"/>
    <col min="8962" max="8962" width="4.5546875" style="21" bestFit="1" customWidth="1"/>
    <col min="8963" max="8963" width="43.33203125" style="21" customWidth="1"/>
    <col min="8964" max="8964" width="4.6640625" style="21" bestFit="1" customWidth="1"/>
    <col min="8965" max="8965" width="13.33203125" style="21" customWidth="1"/>
    <col min="8966" max="8966" width="9.5546875" style="21" customWidth="1"/>
    <col min="8967" max="8967" width="4.5546875" style="21" bestFit="1" customWidth="1"/>
    <col min="8968" max="8968" width="43.33203125" style="21" customWidth="1"/>
    <col min="8969" max="9216" width="9.109375" style="21"/>
    <col min="9217" max="9217" width="11.6640625" style="21" customWidth="1"/>
    <col min="9218" max="9218" width="4.5546875" style="21" bestFit="1" customWidth="1"/>
    <col min="9219" max="9219" width="43.33203125" style="21" customWidth="1"/>
    <col min="9220" max="9220" width="4.6640625" style="21" bestFit="1" customWidth="1"/>
    <col min="9221" max="9221" width="13.33203125" style="21" customWidth="1"/>
    <col min="9222" max="9222" width="9.5546875" style="21" customWidth="1"/>
    <col min="9223" max="9223" width="4.5546875" style="21" bestFit="1" customWidth="1"/>
    <col min="9224" max="9224" width="43.33203125" style="21" customWidth="1"/>
    <col min="9225" max="9472" width="9.109375" style="21"/>
    <col min="9473" max="9473" width="11.6640625" style="21" customWidth="1"/>
    <col min="9474" max="9474" width="4.5546875" style="21" bestFit="1" customWidth="1"/>
    <col min="9475" max="9475" width="43.33203125" style="21" customWidth="1"/>
    <col min="9476" max="9476" width="4.6640625" style="21" bestFit="1" customWidth="1"/>
    <col min="9477" max="9477" width="13.33203125" style="21" customWidth="1"/>
    <col min="9478" max="9478" width="9.5546875" style="21" customWidth="1"/>
    <col min="9479" max="9479" width="4.5546875" style="21" bestFit="1" customWidth="1"/>
    <col min="9480" max="9480" width="43.33203125" style="21" customWidth="1"/>
    <col min="9481" max="9728" width="9.109375" style="21"/>
    <col min="9729" max="9729" width="11.6640625" style="21" customWidth="1"/>
    <col min="9730" max="9730" width="4.5546875" style="21" bestFit="1" customWidth="1"/>
    <col min="9731" max="9731" width="43.33203125" style="21" customWidth="1"/>
    <col min="9732" max="9732" width="4.6640625" style="21" bestFit="1" customWidth="1"/>
    <col min="9733" max="9733" width="13.33203125" style="21" customWidth="1"/>
    <col min="9734" max="9734" width="9.5546875" style="21" customWidth="1"/>
    <col min="9735" max="9735" width="4.5546875" style="21" bestFit="1" customWidth="1"/>
    <col min="9736" max="9736" width="43.33203125" style="21" customWidth="1"/>
    <col min="9737" max="9984" width="9.109375" style="21"/>
    <col min="9985" max="9985" width="11.6640625" style="21" customWidth="1"/>
    <col min="9986" max="9986" width="4.5546875" style="21" bestFit="1" customWidth="1"/>
    <col min="9987" max="9987" width="43.33203125" style="21" customWidth="1"/>
    <col min="9988" max="9988" width="4.6640625" style="21" bestFit="1" customWidth="1"/>
    <col min="9989" max="9989" width="13.33203125" style="21" customWidth="1"/>
    <col min="9990" max="9990" width="9.5546875" style="21" customWidth="1"/>
    <col min="9991" max="9991" width="4.5546875" style="21" bestFit="1" customWidth="1"/>
    <col min="9992" max="9992" width="43.33203125" style="21" customWidth="1"/>
    <col min="9993" max="10240" width="9.109375" style="21"/>
    <col min="10241" max="10241" width="11.6640625" style="21" customWidth="1"/>
    <col min="10242" max="10242" width="4.5546875" style="21" bestFit="1" customWidth="1"/>
    <col min="10243" max="10243" width="43.33203125" style="21" customWidth="1"/>
    <col min="10244" max="10244" width="4.6640625" style="21" bestFit="1" customWidth="1"/>
    <col min="10245" max="10245" width="13.33203125" style="21" customWidth="1"/>
    <col min="10246" max="10246" width="9.5546875" style="21" customWidth="1"/>
    <col min="10247" max="10247" width="4.5546875" style="21" bestFit="1" customWidth="1"/>
    <col min="10248" max="10248" width="43.33203125" style="21" customWidth="1"/>
    <col min="10249" max="10496" width="9.109375" style="21"/>
    <col min="10497" max="10497" width="11.6640625" style="21" customWidth="1"/>
    <col min="10498" max="10498" width="4.5546875" style="21" bestFit="1" customWidth="1"/>
    <col min="10499" max="10499" width="43.33203125" style="21" customWidth="1"/>
    <col min="10500" max="10500" width="4.6640625" style="21" bestFit="1" customWidth="1"/>
    <col min="10501" max="10501" width="13.33203125" style="21" customWidth="1"/>
    <col min="10502" max="10502" width="9.5546875" style="21" customWidth="1"/>
    <col min="10503" max="10503" width="4.5546875" style="21" bestFit="1" customWidth="1"/>
    <col min="10504" max="10504" width="43.33203125" style="21" customWidth="1"/>
    <col min="10505" max="10752" width="9.109375" style="21"/>
    <col min="10753" max="10753" width="11.6640625" style="21" customWidth="1"/>
    <col min="10754" max="10754" width="4.5546875" style="21" bestFit="1" customWidth="1"/>
    <col min="10755" max="10755" width="43.33203125" style="21" customWidth="1"/>
    <col min="10756" max="10756" width="4.6640625" style="21" bestFit="1" customWidth="1"/>
    <col min="10757" max="10757" width="13.33203125" style="21" customWidth="1"/>
    <col min="10758" max="10758" width="9.5546875" style="21" customWidth="1"/>
    <col min="10759" max="10759" width="4.5546875" style="21" bestFit="1" customWidth="1"/>
    <col min="10760" max="10760" width="43.33203125" style="21" customWidth="1"/>
    <col min="10761" max="11008" width="9.109375" style="21"/>
    <col min="11009" max="11009" width="11.6640625" style="21" customWidth="1"/>
    <col min="11010" max="11010" width="4.5546875" style="21" bestFit="1" customWidth="1"/>
    <col min="11011" max="11011" width="43.33203125" style="21" customWidth="1"/>
    <col min="11012" max="11012" width="4.6640625" style="21" bestFit="1" customWidth="1"/>
    <col min="11013" max="11013" width="13.33203125" style="21" customWidth="1"/>
    <col min="11014" max="11014" width="9.5546875" style="21" customWidth="1"/>
    <col min="11015" max="11015" width="4.5546875" style="21" bestFit="1" customWidth="1"/>
    <col min="11016" max="11016" width="43.33203125" style="21" customWidth="1"/>
    <col min="11017" max="11264" width="9.109375" style="21"/>
    <col min="11265" max="11265" width="11.6640625" style="21" customWidth="1"/>
    <col min="11266" max="11266" width="4.5546875" style="21" bestFit="1" customWidth="1"/>
    <col min="11267" max="11267" width="43.33203125" style="21" customWidth="1"/>
    <col min="11268" max="11268" width="4.6640625" style="21" bestFit="1" customWidth="1"/>
    <col min="11269" max="11269" width="13.33203125" style="21" customWidth="1"/>
    <col min="11270" max="11270" width="9.5546875" style="21" customWidth="1"/>
    <col min="11271" max="11271" width="4.5546875" style="21" bestFit="1" customWidth="1"/>
    <col min="11272" max="11272" width="43.33203125" style="21" customWidth="1"/>
    <col min="11273" max="11520" width="9.109375" style="21"/>
    <col min="11521" max="11521" width="11.6640625" style="21" customWidth="1"/>
    <col min="11522" max="11522" width="4.5546875" style="21" bestFit="1" customWidth="1"/>
    <col min="11523" max="11523" width="43.33203125" style="21" customWidth="1"/>
    <col min="11524" max="11524" width="4.6640625" style="21" bestFit="1" customWidth="1"/>
    <col min="11525" max="11525" width="13.33203125" style="21" customWidth="1"/>
    <col min="11526" max="11526" width="9.5546875" style="21" customWidth="1"/>
    <col min="11527" max="11527" width="4.5546875" style="21" bestFit="1" customWidth="1"/>
    <col min="11528" max="11528" width="43.33203125" style="21" customWidth="1"/>
    <col min="11529" max="11776" width="9.109375" style="21"/>
    <col min="11777" max="11777" width="11.6640625" style="21" customWidth="1"/>
    <col min="11778" max="11778" width="4.5546875" style="21" bestFit="1" customWidth="1"/>
    <col min="11779" max="11779" width="43.33203125" style="21" customWidth="1"/>
    <col min="11780" max="11780" width="4.6640625" style="21" bestFit="1" customWidth="1"/>
    <col min="11781" max="11781" width="13.33203125" style="21" customWidth="1"/>
    <col min="11782" max="11782" width="9.5546875" style="21" customWidth="1"/>
    <col min="11783" max="11783" width="4.5546875" style="21" bestFit="1" customWidth="1"/>
    <col min="11784" max="11784" width="43.33203125" style="21" customWidth="1"/>
    <col min="11785" max="12032" width="9.109375" style="21"/>
    <col min="12033" max="12033" width="11.6640625" style="21" customWidth="1"/>
    <col min="12034" max="12034" width="4.5546875" style="21" bestFit="1" customWidth="1"/>
    <col min="12035" max="12035" width="43.33203125" style="21" customWidth="1"/>
    <col min="12036" max="12036" width="4.6640625" style="21" bestFit="1" customWidth="1"/>
    <col min="12037" max="12037" width="13.33203125" style="21" customWidth="1"/>
    <col min="12038" max="12038" width="9.5546875" style="21" customWidth="1"/>
    <col min="12039" max="12039" width="4.5546875" style="21" bestFit="1" customWidth="1"/>
    <col min="12040" max="12040" width="43.33203125" style="21" customWidth="1"/>
    <col min="12041" max="12288" width="9.109375" style="21"/>
    <col min="12289" max="12289" width="11.6640625" style="21" customWidth="1"/>
    <col min="12290" max="12290" width="4.5546875" style="21" bestFit="1" customWidth="1"/>
    <col min="12291" max="12291" width="43.33203125" style="21" customWidth="1"/>
    <col min="12292" max="12292" width="4.6640625" style="21" bestFit="1" customWidth="1"/>
    <col min="12293" max="12293" width="13.33203125" style="21" customWidth="1"/>
    <col min="12294" max="12294" width="9.5546875" style="21" customWidth="1"/>
    <col min="12295" max="12295" width="4.5546875" style="21" bestFit="1" customWidth="1"/>
    <col min="12296" max="12296" width="43.33203125" style="21" customWidth="1"/>
    <col min="12297" max="12544" width="9.109375" style="21"/>
    <col min="12545" max="12545" width="11.6640625" style="21" customWidth="1"/>
    <col min="12546" max="12546" width="4.5546875" style="21" bestFit="1" customWidth="1"/>
    <col min="12547" max="12547" width="43.33203125" style="21" customWidth="1"/>
    <col min="12548" max="12548" width="4.6640625" style="21" bestFit="1" customWidth="1"/>
    <col min="12549" max="12549" width="13.33203125" style="21" customWidth="1"/>
    <col min="12550" max="12550" width="9.5546875" style="21" customWidth="1"/>
    <col min="12551" max="12551" width="4.5546875" style="21" bestFit="1" customWidth="1"/>
    <col min="12552" max="12552" width="43.33203125" style="21" customWidth="1"/>
    <col min="12553" max="12800" width="9.109375" style="21"/>
    <col min="12801" max="12801" width="11.6640625" style="21" customWidth="1"/>
    <col min="12802" max="12802" width="4.5546875" style="21" bestFit="1" customWidth="1"/>
    <col min="12803" max="12803" width="43.33203125" style="21" customWidth="1"/>
    <col min="12804" max="12804" width="4.6640625" style="21" bestFit="1" customWidth="1"/>
    <col min="12805" max="12805" width="13.33203125" style="21" customWidth="1"/>
    <col min="12806" max="12806" width="9.5546875" style="21" customWidth="1"/>
    <col min="12807" max="12807" width="4.5546875" style="21" bestFit="1" customWidth="1"/>
    <col min="12808" max="12808" width="43.33203125" style="21" customWidth="1"/>
    <col min="12809" max="13056" width="9.109375" style="21"/>
    <col min="13057" max="13057" width="11.6640625" style="21" customWidth="1"/>
    <col min="13058" max="13058" width="4.5546875" style="21" bestFit="1" customWidth="1"/>
    <col min="13059" max="13059" width="43.33203125" style="21" customWidth="1"/>
    <col min="13060" max="13060" width="4.6640625" style="21" bestFit="1" customWidth="1"/>
    <col min="13061" max="13061" width="13.33203125" style="21" customWidth="1"/>
    <col min="13062" max="13062" width="9.5546875" style="21" customWidth="1"/>
    <col min="13063" max="13063" width="4.5546875" style="21" bestFit="1" customWidth="1"/>
    <col min="13064" max="13064" width="43.33203125" style="21" customWidth="1"/>
    <col min="13065" max="13312" width="9.109375" style="21"/>
    <col min="13313" max="13313" width="11.6640625" style="21" customWidth="1"/>
    <col min="13314" max="13314" width="4.5546875" style="21" bestFit="1" customWidth="1"/>
    <col min="13315" max="13315" width="43.33203125" style="21" customWidth="1"/>
    <col min="13316" max="13316" width="4.6640625" style="21" bestFit="1" customWidth="1"/>
    <col min="13317" max="13317" width="13.33203125" style="21" customWidth="1"/>
    <col min="13318" max="13318" width="9.5546875" style="21" customWidth="1"/>
    <col min="13319" max="13319" width="4.5546875" style="21" bestFit="1" customWidth="1"/>
    <col min="13320" max="13320" width="43.33203125" style="21" customWidth="1"/>
    <col min="13321" max="13568" width="9.109375" style="21"/>
    <col min="13569" max="13569" width="11.6640625" style="21" customWidth="1"/>
    <col min="13570" max="13570" width="4.5546875" style="21" bestFit="1" customWidth="1"/>
    <col min="13571" max="13571" width="43.33203125" style="21" customWidth="1"/>
    <col min="13572" max="13572" width="4.6640625" style="21" bestFit="1" customWidth="1"/>
    <col min="13573" max="13573" width="13.33203125" style="21" customWidth="1"/>
    <col min="13574" max="13574" width="9.5546875" style="21" customWidth="1"/>
    <col min="13575" max="13575" width="4.5546875" style="21" bestFit="1" customWidth="1"/>
    <col min="13576" max="13576" width="43.33203125" style="21" customWidth="1"/>
    <col min="13577" max="13824" width="9.109375" style="21"/>
    <col min="13825" max="13825" width="11.6640625" style="21" customWidth="1"/>
    <col min="13826" max="13826" width="4.5546875" style="21" bestFit="1" customWidth="1"/>
    <col min="13827" max="13827" width="43.33203125" style="21" customWidth="1"/>
    <col min="13828" max="13828" width="4.6640625" style="21" bestFit="1" customWidth="1"/>
    <col min="13829" max="13829" width="13.33203125" style="21" customWidth="1"/>
    <col min="13830" max="13830" width="9.5546875" style="21" customWidth="1"/>
    <col min="13831" max="13831" width="4.5546875" style="21" bestFit="1" customWidth="1"/>
    <col min="13832" max="13832" width="43.33203125" style="21" customWidth="1"/>
    <col min="13833" max="14080" width="9.109375" style="21"/>
    <col min="14081" max="14081" width="11.6640625" style="21" customWidth="1"/>
    <col min="14082" max="14082" width="4.5546875" style="21" bestFit="1" customWidth="1"/>
    <col min="14083" max="14083" width="43.33203125" style="21" customWidth="1"/>
    <col min="14084" max="14084" width="4.6640625" style="21" bestFit="1" customWidth="1"/>
    <col min="14085" max="14085" width="13.33203125" style="21" customWidth="1"/>
    <col min="14086" max="14086" width="9.5546875" style="21" customWidth="1"/>
    <col min="14087" max="14087" width="4.5546875" style="21" bestFit="1" customWidth="1"/>
    <col min="14088" max="14088" width="43.33203125" style="21" customWidth="1"/>
    <col min="14089" max="14336" width="9.109375" style="21"/>
    <col min="14337" max="14337" width="11.6640625" style="21" customWidth="1"/>
    <col min="14338" max="14338" width="4.5546875" style="21" bestFit="1" customWidth="1"/>
    <col min="14339" max="14339" width="43.33203125" style="21" customWidth="1"/>
    <col min="14340" max="14340" width="4.6640625" style="21" bestFit="1" customWidth="1"/>
    <col min="14341" max="14341" width="13.33203125" style="21" customWidth="1"/>
    <col min="14342" max="14342" width="9.5546875" style="21" customWidth="1"/>
    <col min="14343" max="14343" width="4.5546875" style="21" bestFit="1" customWidth="1"/>
    <col min="14344" max="14344" width="43.33203125" style="21" customWidth="1"/>
    <col min="14345" max="14592" width="9.109375" style="21"/>
    <col min="14593" max="14593" width="11.6640625" style="21" customWidth="1"/>
    <col min="14594" max="14594" width="4.5546875" style="21" bestFit="1" customWidth="1"/>
    <col min="14595" max="14595" width="43.33203125" style="21" customWidth="1"/>
    <col min="14596" max="14596" width="4.6640625" style="21" bestFit="1" customWidth="1"/>
    <col min="14597" max="14597" width="13.33203125" style="21" customWidth="1"/>
    <col min="14598" max="14598" width="9.5546875" style="21" customWidth="1"/>
    <col min="14599" max="14599" width="4.5546875" style="21" bestFit="1" customWidth="1"/>
    <col min="14600" max="14600" width="43.33203125" style="21" customWidth="1"/>
    <col min="14601" max="14848" width="9.109375" style="21"/>
    <col min="14849" max="14849" width="11.6640625" style="21" customWidth="1"/>
    <col min="14850" max="14850" width="4.5546875" style="21" bestFit="1" customWidth="1"/>
    <col min="14851" max="14851" width="43.33203125" style="21" customWidth="1"/>
    <col min="14852" max="14852" width="4.6640625" style="21" bestFit="1" customWidth="1"/>
    <col min="14853" max="14853" width="13.33203125" style="21" customWidth="1"/>
    <col min="14854" max="14854" width="9.5546875" style="21" customWidth="1"/>
    <col min="14855" max="14855" width="4.5546875" style="21" bestFit="1" customWidth="1"/>
    <col min="14856" max="14856" width="43.33203125" style="21" customWidth="1"/>
    <col min="14857" max="15104" width="9.109375" style="21"/>
    <col min="15105" max="15105" width="11.6640625" style="21" customWidth="1"/>
    <col min="15106" max="15106" width="4.5546875" style="21" bestFit="1" customWidth="1"/>
    <col min="15107" max="15107" width="43.33203125" style="21" customWidth="1"/>
    <col min="15108" max="15108" width="4.6640625" style="21" bestFit="1" customWidth="1"/>
    <col min="15109" max="15109" width="13.33203125" style="21" customWidth="1"/>
    <col min="15110" max="15110" width="9.5546875" style="21" customWidth="1"/>
    <col min="15111" max="15111" width="4.5546875" style="21" bestFit="1" customWidth="1"/>
    <col min="15112" max="15112" width="43.33203125" style="21" customWidth="1"/>
    <col min="15113" max="15360" width="9.109375" style="21"/>
    <col min="15361" max="15361" width="11.6640625" style="21" customWidth="1"/>
    <col min="15362" max="15362" width="4.5546875" style="21" bestFit="1" customWidth="1"/>
    <col min="15363" max="15363" width="43.33203125" style="21" customWidth="1"/>
    <col min="15364" max="15364" width="4.6640625" style="21" bestFit="1" customWidth="1"/>
    <col min="15365" max="15365" width="13.33203125" style="21" customWidth="1"/>
    <col min="15366" max="15366" width="9.5546875" style="21" customWidth="1"/>
    <col min="15367" max="15367" width="4.5546875" style="21" bestFit="1" customWidth="1"/>
    <col min="15368" max="15368" width="43.33203125" style="21" customWidth="1"/>
    <col min="15369" max="15616" width="9.109375" style="21"/>
    <col min="15617" max="15617" width="11.6640625" style="21" customWidth="1"/>
    <col min="15618" max="15618" width="4.5546875" style="21" bestFit="1" customWidth="1"/>
    <col min="15619" max="15619" width="43.33203125" style="21" customWidth="1"/>
    <col min="15620" max="15620" width="4.6640625" style="21" bestFit="1" customWidth="1"/>
    <col min="15621" max="15621" width="13.33203125" style="21" customWidth="1"/>
    <col min="15622" max="15622" width="9.5546875" style="21" customWidth="1"/>
    <col min="15623" max="15623" width="4.5546875" style="21" bestFit="1" customWidth="1"/>
    <col min="15624" max="15624" width="43.33203125" style="21" customWidth="1"/>
    <col min="15625" max="15872" width="9.109375" style="21"/>
    <col min="15873" max="15873" width="11.6640625" style="21" customWidth="1"/>
    <col min="15874" max="15874" width="4.5546875" style="21" bestFit="1" customWidth="1"/>
    <col min="15875" max="15875" width="43.33203125" style="21" customWidth="1"/>
    <col min="15876" max="15876" width="4.6640625" style="21" bestFit="1" customWidth="1"/>
    <col min="15877" max="15877" width="13.33203125" style="21" customWidth="1"/>
    <col min="15878" max="15878" width="9.5546875" style="21" customWidth="1"/>
    <col min="15879" max="15879" width="4.5546875" style="21" bestFit="1" customWidth="1"/>
    <col min="15880" max="15880" width="43.33203125" style="21" customWidth="1"/>
    <col min="15881" max="16128" width="9.109375" style="21"/>
    <col min="16129" max="16129" width="11.6640625" style="21" customWidth="1"/>
    <col min="16130" max="16130" width="4.5546875" style="21" bestFit="1" customWidth="1"/>
    <col min="16131" max="16131" width="43.33203125" style="21" customWidth="1"/>
    <col min="16132" max="16132" width="4.6640625" style="21" bestFit="1" customWidth="1"/>
    <col min="16133" max="16133" width="13.33203125" style="21" customWidth="1"/>
    <col min="16134" max="16134" width="9.5546875" style="21" customWidth="1"/>
    <col min="16135" max="16135" width="4.5546875" style="21" bestFit="1" customWidth="1"/>
    <col min="16136" max="16136" width="43.33203125" style="21" customWidth="1"/>
    <col min="16137" max="16384" width="9.109375" style="21"/>
  </cols>
  <sheetData>
    <row r="1" spans="1:8" ht="18" customHeight="1" x14ac:dyDescent="0.3">
      <c r="A1" s="90"/>
      <c r="B1" s="20"/>
      <c r="C1" s="91" t="s">
        <v>236</v>
      </c>
      <c r="D1" s="91"/>
      <c r="E1" s="91"/>
      <c r="F1" s="91"/>
      <c r="G1" s="91"/>
      <c r="H1" s="91"/>
    </row>
    <row r="2" spans="1:8" ht="18" customHeight="1" x14ac:dyDescent="0.3">
      <c r="A2" s="90"/>
      <c r="B2" s="20"/>
      <c r="C2" s="22" t="s">
        <v>237</v>
      </c>
      <c r="D2" s="22"/>
      <c r="E2" s="22"/>
      <c r="F2" s="22"/>
      <c r="G2" s="20"/>
    </row>
    <row r="3" spans="1:8" ht="18" customHeight="1" x14ac:dyDescent="0.3">
      <c r="A3" s="90"/>
      <c r="B3" s="20"/>
      <c r="C3" s="22" t="s">
        <v>238</v>
      </c>
      <c r="D3" s="22"/>
      <c r="E3" s="22"/>
      <c r="F3" s="22"/>
      <c r="G3" s="20"/>
    </row>
    <row r="4" spans="1:8" ht="18" customHeight="1" x14ac:dyDescent="0.3">
      <c r="B4" s="20"/>
      <c r="C4" s="23" t="s">
        <v>239</v>
      </c>
      <c r="D4" s="92" t="s">
        <v>240</v>
      </c>
      <c r="E4" s="93"/>
      <c r="F4" s="93"/>
      <c r="G4" s="94"/>
    </row>
    <row r="5" spans="1:8" ht="18" customHeight="1" x14ac:dyDescent="0.3">
      <c r="C5" s="23" t="s">
        <v>241</v>
      </c>
      <c r="D5" s="95" t="s">
        <v>242</v>
      </c>
      <c r="E5" s="95"/>
      <c r="F5" s="95"/>
      <c r="G5" s="95"/>
    </row>
    <row r="6" spans="1:8" ht="30" customHeight="1" x14ac:dyDescent="0.3">
      <c r="C6" s="24" t="s">
        <v>243</v>
      </c>
      <c r="D6" s="96" t="s">
        <v>244</v>
      </c>
      <c r="E6" s="97"/>
      <c r="F6" s="97"/>
      <c r="G6" s="98"/>
    </row>
    <row r="7" spans="1:8" x14ac:dyDescent="0.3">
      <c r="C7" s="23" t="s">
        <v>245</v>
      </c>
      <c r="D7" s="87">
        <v>44211</v>
      </c>
      <c r="E7" s="88"/>
      <c r="F7" s="88"/>
      <c r="G7" s="89"/>
    </row>
    <row r="8" spans="1:8" ht="15.6" x14ac:dyDescent="0.3">
      <c r="D8" s="25"/>
      <c r="E8" s="26"/>
      <c r="F8" s="26"/>
      <c r="G8" s="25"/>
    </row>
    <row r="9" spans="1:8" ht="44.25" customHeight="1" x14ac:dyDescent="0.3">
      <c r="B9" s="99" t="s">
        <v>246</v>
      </c>
      <c r="C9" s="100"/>
      <c r="D9" s="100"/>
      <c r="E9" s="100"/>
      <c r="F9" s="100"/>
      <c r="G9" s="100"/>
      <c r="H9" s="101"/>
    </row>
    <row r="10" spans="1:8" ht="73.5" customHeight="1" x14ac:dyDescent="0.3">
      <c r="B10" s="102" t="s">
        <v>247</v>
      </c>
      <c r="C10" s="103"/>
      <c r="D10" s="103"/>
      <c r="E10" s="103"/>
      <c r="F10" s="103"/>
      <c r="G10" s="103"/>
      <c r="H10" s="104"/>
    </row>
    <row r="11" spans="1:8" x14ac:dyDescent="0.3">
      <c r="B11" s="27"/>
      <c r="C11" s="27"/>
      <c r="D11" s="27"/>
      <c r="E11" s="27"/>
      <c r="F11" s="27"/>
      <c r="G11" s="27"/>
      <c r="H11" s="27"/>
    </row>
    <row r="12" spans="1:8" ht="16.5" customHeight="1" x14ac:dyDescent="0.3">
      <c r="B12" s="99" t="s">
        <v>248</v>
      </c>
      <c r="C12" s="100"/>
      <c r="D12" s="100"/>
      <c r="E12" s="100"/>
      <c r="F12" s="100"/>
      <c r="G12" s="100"/>
      <c r="H12" s="101"/>
    </row>
    <row r="13" spans="1:8" ht="87.75" customHeight="1" x14ac:dyDescent="0.3">
      <c r="B13" s="102" t="s">
        <v>249</v>
      </c>
      <c r="C13" s="103"/>
      <c r="D13" s="103"/>
      <c r="E13" s="103"/>
      <c r="F13" s="103"/>
      <c r="G13" s="103"/>
      <c r="H13" s="104"/>
    </row>
    <row r="14" spans="1:8" ht="15.6" x14ac:dyDescent="0.3">
      <c r="E14" s="28"/>
      <c r="F14" s="28"/>
    </row>
    <row r="16" spans="1:8" ht="20.399999999999999" x14ac:dyDescent="0.35">
      <c r="B16" s="29" t="s">
        <v>250</v>
      </c>
      <c r="C16" s="29" t="s">
        <v>251</v>
      </c>
      <c r="D16" s="30"/>
      <c r="G16" s="29" t="s">
        <v>250</v>
      </c>
      <c r="H16" s="29" t="s">
        <v>252</v>
      </c>
    </row>
    <row r="17" spans="2:8" ht="28.2" x14ac:dyDescent="0.3">
      <c r="B17" s="31">
        <v>1</v>
      </c>
      <c r="C17" s="32" t="s">
        <v>253</v>
      </c>
      <c r="D17" s="33"/>
      <c r="G17" s="31">
        <v>1</v>
      </c>
      <c r="H17" s="34" t="s">
        <v>254</v>
      </c>
    </row>
    <row r="18" spans="2:8" ht="28.2" x14ac:dyDescent="0.3">
      <c r="B18" s="31">
        <v>2</v>
      </c>
      <c r="C18" s="34" t="s">
        <v>255</v>
      </c>
      <c r="D18" s="33"/>
      <c r="G18" s="31">
        <v>2</v>
      </c>
      <c r="H18" s="32" t="s">
        <v>256</v>
      </c>
    </row>
    <row r="19" spans="2:8" ht="28.2" x14ac:dyDescent="0.3">
      <c r="B19" s="31">
        <v>3</v>
      </c>
      <c r="C19" s="32" t="s">
        <v>257</v>
      </c>
      <c r="D19" s="33"/>
      <c r="G19" s="31">
        <v>3</v>
      </c>
      <c r="H19" s="34" t="s">
        <v>258</v>
      </c>
    </row>
    <row r="20" spans="2:8" ht="28.2" x14ac:dyDescent="0.3">
      <c r="B20" s="31">
        <v>4</v>
      </c>
      <c r="C20" s="32" t="s">
        <v>259</v>
      </c>
      <c r="D20" s="33"/>
      <c r="G20" s="31">
        <v>4</v>
      </c>
      <c r="H20" s="32" t="s">
        <v>260</v>
      </c>
    </row>
    <row r="21" spans="2:8" ht="33" customHeight="1" x14ac:dyDescent="0.3">
      <c r="B21" s="31">
        <v>5</v>
      </c>
      <c r="C21" s="32" t="s">
        <v>261</v>
      </c>
      <c r="D21" s="35"/>
      <c r="G21" s="31">
        <v>5</v>
      </c>
      <c r="H21" s="34" t="s">
        <v>262</v>
      </c>
    </row>
    <row r="22" spans="2:8" ht="28.2" x14ac:dyDescent="0.3">
      <c r="B22" s="31">
        <v>6</v>
      </c>
      <c r="C22" s="32" t="s">
        <v>263</v>
      </c>
      <c r="D22" s="33"/>
      <c r="G22" s="31">
        <v>6</v>
      </c>
      <c r="H22" s="32" t="s">
        <v>264</v>
      </c>
    </row>
    <row r="23" spans="2:8" ht="28.2" x14ac:dyDescent="0.3">
      <c r="B23" s="31">
        <v>7</v>
      </c>
      <c r="C23" s="36" t="s">
        <v>265</v>
      </c>
      <c r="D23" s="33"/>
      <c r="G23" s="31">
        <v>7</v>
      </c>
      <c r="H23" s="32" t="s">
        <v>266</v>
      </c>
    </row>
    <row r="24" spans="2:8" ht="28.2" x14ac:dyDescent="0.3">
      <c r="B24" s="31">
        <v>8</v>
      </c>
      <c r="C24" s="37" t="s">
        <v>267</v>
      </c>
      <c r="D24" s="35"/>
      <c r="G24" s="31">
        <v>8</v>
      </c>
      <c r="H24" s="32" t="s">
        <v>268</v>
      </c>
    </row>
    <row r="25" spans="2:8" ht="37.5" customHeight="1" x14ac:dyDescent="0.3">
      <c r="B25" s="31">
        <v>9</v>
      </c>
      <c r="C25" s="32"/>
      <c r="D25" s="33"/>
      <c r="G25" s="31">
        <v>9</v>
      </c>
    </row>
    <row r="26" spans="2:8" x14ac:dyDescent="0.3">
      <c r="B26" s="31">
        <v>10</v>
      </c>
      <c r="C26" s="32"/>
      <c r="D26" s="35"/>
      <c r="G26" s="31">
        <v>10</v>
      </c>
      <c r="H26" s="32"/>
    </row>
    <row r="27" spans="2:8" ht="20.399999999999999" x14ac:dyDescent="0.35">
      <c r="B27" s="29" t="s">
        <v>250</v>
      </c>
      <c r="C27" s="29" t="s">
        <v>269</v>
      </c>
      <c r="D27" s="30"/>
      <c r="G27" s="29" t="s">
        <v>250</v>
      </c>
      <c r="H27" s="29" t="s">
        <v>270</v>
      </c>
    </row>
    <row r="28" spans="2:8" ht="28.2" x14ac:dyDescent="0.3">
      <c r="B28" s="38">
        <v>1</v>
      </c>
      <c r="C28" s="32" t="s">
        <v>271</v>
      </c>
      <c r="D28" s="33"/>
      <c r="G28" s="38">
        <v>1</v>
      </c>
      <c r="H28" s="32" t="s">
        <v>272</v>
      </c>
    </row>
    <row r="29" spans="2:8" ht="28.2" x14ac:dyDescent="0.3">
      <c r="B29" s="38">
        <v>2</v>
      </c>
      <c r="C29" s="32" t="s">
        <v>273</v>
      </c>
      <c r="D29" s="33"/>
      <c r="G29" s="38">
        <v>2</v>
      </c>
      <c r="H29" s="32" t="s">
        <v>274</v>
      </c>
    </row>
    <row r="30" spans="2:8" ht="28.2" x14ac:dyDescent="0.3">
      <c r="B30" s="38">
        <v>3</v>
      </c>
      <c r="C30" s="32" t="s">
        <v>275</v>
      </c>
      <c r="D30" s="33"/>
      <c r="G30" s="38">
        <v>3</v>
      </c>
      <c r="H30" s="32" t="s">
        <v>276</v>
      </c>
    </row>
    <row r="31" spans="2:8" ht="28.2" x14ac:dyDescent="0.3">
      <c r="B31" s="38">
        <v>4</v>
      </c>
      <c r="C31" s="32" t="s">
        <v>277</v>
      </c>
      <c r="D31" s="33"/>
      <c r="G31" s="38">
        <v>4</v>
      </c>
      <c r="H31" s="32" t="s">
        <v>278</v>
      </c>
    </row>
    <row r="32" spans="2:8" ht="28.2" x14ac:dyDescent="0.3">
      <c r="B32" s="38">
        <v>5</v>
      </c>
      <c r="C32" s="32" t="s">
        <v>279</v>
      </c>
      <c r="D32" s="33"/>
      <c r="G32" s="38">
        <v>5</v>
      </c>
      <c r="H32" s="32" t="s">
        <v>280</v>
      </c>
    </row>
    <row r="33" spans="2:8" ht="28.2" x14ac:dyDescent="0.3">
      <c r="B33" s="38">
        <v>6</v>
      </c>
      <c r="C33" s="32"/>
      <c r="D33" s="33"/>
      <c r="G33" s="38">
        <v>6</v>
      </c>
      <c r="H33" s="32" t="s">
        <v>281</v>
      </c>
    </row>
    <row r="34" spans="2:8" ht="42" x14ac:dyDescent="0.3">
      <c r="B34" s="38">
        <v>7</v>
      </c>
      <c r="C34" s="32"/>
      <c r="D34" s="33"/>
      <c r="G34" s="38">
        <v>7</v>
      </c>
      <c r="H34" s="32" t="s">
        <v>282</v>
      </c>
    </row>
    <row r="35" spans="2:8" x14ac:dyDescent="0.3">
      <c r="B35" s="38">
        <v>8</v>
      </c>
      <c r="C35" s="32"/>
      <c r="D35" s="33"/>
      <c r="G35" s="38">
        <v>8</v>
      </c>
      <c r="H35" s="32"/>
    </row>
    <row r="36" spans="2:8" x14ac:dyDescent="0.3">
      <c r="B36" s="38">
        <v>9</v>
      </c>
      <c r="C36" s="32"/>
      <c r="D36" s="33"/>
      <c r="G36" s="38">
        <v>9</v>
      </c>
      <c r="H36" s="32"/>
    </row>
    <row r="37" spans="2:8" x14ac:dyDescent="0.3">
      <c r="B37" s="38">
        <v>10</v>
      </c>
      <c r="C37" s="32"/>
      <c r="D37" s="33"/>
      <c r="G37" s="38">
        <v>10</v>
      </c>
      <c r="H37" s="32"/>
    </row>
    <row r="40" spans="2:8" ht="33.75" customHeight="1" x14ac:dyDescent="0.3">
      <c r="C40" s="39" t="s">
        <v>283</v>
      </c>
      <c r="D40" s="96" t="s">
        <v>284</v>
      </c>
      <c r="E40" s="97"/>
      <c r="F40" s="97"/>
      <c r="G40" s="98"/>
    </row>
    <row r="41" spans="2:8" x14ac:dyDescent="0.3">
      <c r="C41" s="40" t="s">
        <v>245</v>
      </c>
      <c r="D41" s="87">
        <v>44211</v>
      </c>
      <c r="E41" s="88"/>
      <c r="F41" s="88"/>
      <c r="G41" s="89"/>
    </row>
    <row r="43" spans="2:8" ht="44.25" customHeight="1" x14ac:dyDescent="0.3">
      <c r="B43" s="99" t="s">
        <v>246</v>
      </c>
      <c r="C43" s="100"/>
      <c r="D43" s="100"/>
      <c r="E43" s="100"/>
      <c r="F43" s="100"/>
      <c r="G43" s="100"/>
      <c r="H43" s="101"/>
    </row>
    <row r="44" spans="2:8" ht="62.25" customHeight="1" x14ac:dyDescent="0.3">
      <c r="B44" s="105" t="s">
        <v>285</v>
      </c>
      <c r="C44" s="106"/>
      <c r="D44" s="106"/>
      <c r="E44" s="106"/>
      <c r="F44" s="106"/>
      <c r="G44" s="106"/>
      <c r="H44" s="107"/>
    </row>
    <row r="45" spans="2:8" x14ac:dyDescent="0.3">
      <c r="B45" s="27"/>
      <c r="C45" s="27"/>
      <c r="D45" s="27"/>
      <c r="E45" s="27"/>
      <c r="F45" s="27"/>
      <c r="G45" s="27"/>
      <c r="H45" s="27"/>
    </row>
    <row r="46" spans="2:8" ht="16.5" customHeight="1" x14ac:dyDescent="0.3">
      <c r="B46" s="99" t="s">
        <v>248</v>
      </c>
      <c r="C46" s="100"/>
      <c r="D46" s="100"/>
      <c r="E46" s="100"/>
      <c r="F46" s="100"/>
      <c r="G46" s="100"/>
      <c r="H46" s="101"/>
    </row>
    <row r="47" spans="2:8" ht="84" customHeight="1" x14ac:dyDescent="0.3">
      <c r="B47" s="105" t="s">
        <v>286</v>
      </c>
      <c r="C47" s="106"/>
      <c r="D47" s="106"/>
      <c r="E47" s="106"/>
      <c r="F47" s="106"/>
      <c r="G47" s="106"/>
      <c r="H47" s="107"/>
    </row>
    <row r="48" spans="2:8" ht="15.6" x14ac:dyDescent="0.3">
      <c r="E48" s="28"/>
      <c r="F48" s="28"/>
    </row>
    <row r="50" spans="2:8" ht="20.399999999999999" x14ac:dyDescent="0.35">
      <c r="B50" s="29" t="s">
        <v>250</v>
      </c>
      <c r="C50" s="29" t="s">
        <v>251</v>
      </c>
      <c r="D50" s="30"/>
      <c r="G50" s="29" t="s">
        <v>250</v>
      </c>
      <c r="H50" s="29" t="s">
        <v>252</v>
      </c>
    </row>
    <row r="51" spans="2:8" ht="28.2" x14ac:dyDescent="0.3">
      <c r="B51" s="31">
        <v>1</v>
      </c>
      <c r="C51" s="37" t="s">
        <v>287</v>
      </c>
      <c r="D51" s="33"/>
      <c r="G51" s="31">
        <v>1</v>
      </c>
      <c r="H51" s="32" t="s">
        <v>288</v>
      </c>
    </row>
    <row r="52" spans="2:8" x14ac:dyDescent="0.3">
      <c r="B52" s="31">
        <v>2</v>
      </c>
      <c r="C52" s="37" t="s">
        <v>289</v>
      </c>
      <c r="D52" s="33"/>
      <c r="G52" s="31">
        <v>2</v>
      </c>
      <c r="H52" s="32" t="s">
        <v>290</v>
      </c>
    </row>
    <row r="53" spans="2:8" x14ac:dyDescent="0.3">
      <c r="B53" s="31">
        <v>3</v>
      </c>
      <c r="C53" s="37" t="s">
        <v>291</v>
      </c>
      <c r="D53" s="33"/>
      <c r="G53" s="31">
        <v>3</v>
      </c>
      <c r="H53" s="32" t="s">
        <v>292</v>
      </c>
    </row>
    <row r="54" spans="2:8" x14ac:dyDescent="0.3">
      <c r="B54" s="31">
        <v>4</v>
      </c>
      <c r="C54" s="37" t="s">
        <v>293</v>
      </c>
      <c r="D54" s="33"/>
      <c r="G54" s="31">
        <v>4</v>
      </c>
      <c r="H54" s="32" t="s">
        <v>294</v>
      </c>
    </row>
    <row r="55" spans="2:8" ht="29.25" customHeight="1" x14ac:dyDescent="0.3">
      <c r="B55" s="31">
        <v>5</v>
      </c>
      <c r="C55" s="37" t="s">
        <v>295</v>
      </c>
      <c r="D55" s="35"/>
      <c r="G55" s="31">
        <v>5</v>
      </c>
      <c r="H55" s="32" t="s">
        <v>296</v>
      </c>
    </row>
    <row r="56" spans="2:8" ht="24" customHeight="1" x14ac:dyDescent="0.3">
      <c r="B56" s="31">
        <v>6</v>
      </c>
      <c r="C56" s="36" t="s">
        <v>297</v>
      </c>
      <c r="D56" s="33"/>
      <c r="G56" s="31">
        <v>6</v>
      </c>
      <c r="H56" s="32" t="s">
        <v>298</v>
      </c>
    </row>
    <row r="57" spans="2:8" x14ac:dyDescent="0.3">
      <c r="B57" s="31">
        <v>7</v>
      </c>
      <c r="C57" s="37" t="s">
        <v>299</v>
      </c>
      <c r="D57" s="33"/>
      <c r="G57" s="31">
        <v>7</v>
      </c>
      <c r="H57" s="32" t="s">
        <v>300</v>
      </c>
    </row>
    <row r="58" spans="2:8" x14ac:dyDescent="0.3">
      <c r="B58" s="31">
        <v>8</v>
      </c>
      <c r="C58" s="37" t="s">
        <v>301</v>
      </c>
      <c r="D58" s="35"/>
      <c r="G58" s="31">
        <v>8</v>
      </c>
      <c r="H58" s="32" t="s">
        <v>302</v>
      </c>
    </row>
    <row r="59" spans="2:8" x14ac:dyDescent="0.3">
      <c r="B59" s="31">
        <v>9</v>
      </c>
      <c r="C59" s="32"/>
      <c r="D59" s="33"/>
      <c r="G59" s="31">
        <v>9</v>
      </c>
      <c r="H59" s="32" t="s">
        <v>264</v>
      </c>
    </row>
    <row r="60" spans="2:8" ht="28.2" x14ac:dyDescent="0.3">
      <c r="B60" s="31">
        <v>10</v>
      </c>
      <c r="C60" s="32"/>
      <c r="D60" s="35"/>
      <c r="G60" s="31">
        <v>10</v>
      </c>
      <c r="H60" s="32" t="s">
        <v>303</v>
      </c>
    </row>
    <row r="61" spans="2:8" ht="20.399999999999999" x14ac:dyDescent="0.35">
      <c r="B61" s="29" t="s">
        <v>250</v>
      </c>
      <c r="C61" s="29" t="s">
        <v>269</v>
      </c>
      <c r="D61" s="30"/>
      <c r="G61" s="29" t="s">
        <v>250</v>
      </c>
      <c r="H61" s="29" t="s">
        <v>270</v>
      </c>
    </row>
    <row r="62" spans="2:8" ht="28.2" x14ac:dyDescent="0.3">
      <c r="B62" s="38">
        <v>1</v>
      </c>
      <c r="C62" s="32" t="s">
        <v>304</v>
      </c>
      <c r="D62" s="33"/>
      <c r="G62" s="38">
        <v>1</v>
      </c>
      <c r="H62" s="34" t="s">
        <v>305</v>
      </c>
    </row>
    <row r="63" spans="2:8" ht="38.25" customHeight="1" x14ac:dyDescent="0.3">
      <c r="B63" s="38">
        <v>2</v>
      </c>
      <c r="C63" s="32" t="s">
        <v>306</v>
      </c>
      <c r="D63" s="33"/>
      <c r="G63" s="38">
        <v>2</v>
      </c>
      <c r="H63" s="34" t="s">
        <v>307</v>
      </c>
    </row>
    <row r="64" spans="2:8" ht="36" customHeight="1" x14ac:dyDescent="0.3">
      <c r="B64" s="38">
        <v>3</v>
      </c>
      <c r="C64" s="34" t="s">
        <v>308</v>
      </c>
      <c r="D64" s="33"/>
      <c r="G64" s="38">
        <v>3</v>
      </c>
      <c r="H64" s="34" t="s">
        <v>309</v>
      </c>
    </row>
    <row r="65" spans="2:8" ht="28.2" x14ac:dyDescent="0.3">
      <c r="B65" s="38">
        <v>4</v>
      </c>
      <c r="C65" s="34" t="s">
        <v>310</v>
      </c>
      <c r="D65" s="33"/>
      <c r="G65" s="38">
        <v>4</v>
      </c>
      <c r="H65" s="32" t="s">
        <v>311</v>
      </c>
    </row>
    <row r="66" spans="2:8" ht="32.25" customHeight="1" x14ac:dyDescent="0.3">
      <c r="B66" s="38">
        <v>5</v>
      </c>
      <c r="C66" s="32"/>
      <c r="D66" s="33"/>
      <c r="G66" s="38">
        <v>5</v>
      </c>
      <c r="H66" s="32" t="s">
        <v>312</v>
      </c>
    </row>
    <row r="67" spans="2:8" ht="28.2" x14ac:dyDescent="0.3">
      <c r="B67" s="38">
        <v>6</v>
      </c>
      <c r="C67" s="32"/>
      <c r="D67" s="33"/>
      <c r="G67" s="38">
        <v>6</v>
      </c>
      <c r="H67" s="32" t="s">
        <v>313</v>
      </c>
    </row>
    <row r="68" spans="2:8" x14ac:dyDescent="0.3">
      <c r="B68" s="38">
        <v>7</v>
      </c>
      <c r="C68" s="32"/>
      <c r="D68" s="33"/>
      <c r="G68" s="38">
        <v>7</v>
      </c>
      <c r="H68" s="32" t="s">
        <v>314</v>
      </c>
    </row>
    <row r="69" spans="2:8" x14ac:dyDescent="0.3">
      <c r="B69" s="38">
        <v>8</v>
      </c>
      <c r="C69" s="32"/>
      <c r="D69" s="33"/>
      <c r="G69" s="38">
        <v>8</v>
      </c>
      <c r="H69" s="32" t="s">
        <v>315</v>
      </c>
    </row>
    <row r="70" spans="2:8" x14ac:dyDescent="0.3">
      <c r="B70" s="38">
        <v>9</v>
      </c>
      <c r="C70" s="32"/>
      <c r="D70" s="33"/>
      <c r="G70" s="38">
        <v>9</v>
      </c>
      <c r="H70" s="32"/>
    </row>
    <row r="71" spans="2:8" x14ac:dyDescent="0.3">
      <c r="B71" s="38">
        <v>10</v>
      </c>
      <c r="C71" s="32"/>
      <c r="D71" s="33"/>
      <c r="G71" s="38">
        <v>10</v>
      </c>
      <c r="H71" s="32"/>
    </row>
    <row r="74" spans="2:8" ht="18" customHeight="1" x14ac:dyDescent="0.3">
      <c r="C74" s="24" t="s">
        <v>316</v>
      </c>
      <c r="D74" s="108" t="s">
        <v>317</v>
      </c>
      <c r="E74" s="109"/>
      <c r="F74" s="109"/>
      <c r="G74" s="110"/>
    </row>
    <row r="75" spans="2:8" x14ac:dyDescent="0.3">
      <c r="C75" s="23" t="s">
        <v>245</v>
      </c>
      <c r="D75" s="87">
        <v>44211</v>
      </c>
      <c r="E75" s="88"/>
      <c r="F75" s="88"/>
      <c r="G75" s="89"/>
    </row>
    <row r="77" spans="2:8" ht="44.25" customHeight="1" x14ac:dyDescent="0.3">
      <c r="B77" s="99" t="s">
        <v>246</v>
      </c>
      <c r="C77" s="100"/>
      <c r="D77" s="100"/>
      <c r="E77" s="100"/>
      <c r="F77" s="100"/>
      <c r="G77" s="100"/>
      <c r="H77" s="101"/>
    </row>
    <row r="78" spans="2:8" ht="130.5" customHeight="1" x14ac:dyDescent="0.3">
      <c r="B78" s="105" t="s">
        <v>318</v>
      </c>
      <c r="C78" s="106"/>
      <c r="D78" s="106"/>
      <c r="E78" s="106"/>
      <c r="F78" s="106"/>
      <c r="G78" s="106"/>
      <c r="H78" s="107"/>
    </row>
    <row r="79" spans="2:8" x14ac:dyDescent="0.3">
      <c r="B79" s="27"/>
      <c r="C79" s="27"/>
      <c r="D79" s="27"/>
      <c r="E79" s="27"/>
      <c r="F79" s="27"/>
      <c r="G79" s="27"/>
      <c r="H79" s="27"/>
    </row>
    <row r="80" spans="2:8" ht="16.5" customHeight="1" x14ac:dyDescent="0.3">
      <c r="B80" s="99" t="s">
        <v>248</v>
      </c>
      <c r="C80" s="100"/>
      <c r="D80" s="100"/>
      <c r="E80" s="100"/>
      <c r="F80" s="100"/>
      <c r="G80" s="100"/>
      <c r="H80" s="101"/>
    </row>
    <row r="81" spans="2:8" ht="85.5" customHeight="1" x14ac:dyDescent="0.3">
      <c r="B81" s="105" t="s">
        <v>319</v>
      </c>
      <c r="C81" s="106"/>
      <c r="D81" s="106"/>
      <c r="E81" s="106"/>
      <c r="F81" s="106"/>
      <c r="G81" s="106"/>
      <c r="H81" s="107"/>
    </row>
    <row r="82" spans="2:8" ht="15.6" x14ac:dyDescent="0.3">
      <c r="E82" s="28"/>
      <c r="F82" s="28"/>
    </row>
    <row r="84" spans="2:8" ht="20.399999999999999" x14ac:dyDescent="0.35">
      <c r="B84" s="29" t="s">
        <v>250</v>
      </c>
      <c r="C84" s="29" t="s">
        <v>251</v>
      </c>
      <c r="D84" s="30"/>
      <c r="G84" s="29" t="s">
        <v>250</v>
      </c>
      <c r="H84" s="29" t="s">
        <v>252</v>
      </c>
    </row>
    <row r="85" spans="2:8" ht="28.2" x14ac:dyDescent="0.3">
      <c r="B85" s="31">
        <v>1</v>
      </c>
      <c r="C85" s="32" t="s">
        <v>320</v>
      </c>
      <c r="D85" s="33"/>
      <c r="G85" s="31">
        <v>1</v>
      </c>
      <c r="H85" s="32" t="s">
        <v>302</v>
      </c>
    </row>
    <row r="86" spans="2:8" x14ac:dyDescent="0.3">
      <c r="B86" s="31">
        <v>2</v>
      </c>
      <c r="C86" s="34" t="s">
        <v>321</v>
      </c>
      <c r="D86" s="33"/>
      <c r="G86" s="31">
        <v>2</v>
      </c>
      <c r="H86" s="32" t="s">
        <v>322</v>
      </c>
    </row>
    <row r="87" spans="2:8" x14ac:dyDescent="0.3">
      <c r="B87" s="31">
        <v>3</v>
      </c>
      <c r="C87" s="34" t="s">
        <v>323</v>
      </c>
      <c r="D87" s="33"/>
      <c r="G87" s="31">
        <v>3</v>
      </c>
      <c r="H87" s="32" t="s">
        <v>324</v>
      </c>
    </row>
    <row r="88" spans="2:8" x14ac:dyDescent="0.3">
      <c r="B88" s="31">
        <v>4</v>
      </c>
      <c r="C88" s="34" t="s">
        <v>325</v>
      </c>
      <c r="D88" s="33"/>
      <c r="G88" s="31">
        <v>4</v>
      </c>
      <c r="H88" s="32" t="s">
        <v>326</v>
      </c>
    </row>
    <row r="89" spans="2:8" x14ac:dyDescent="0.3">
      <c r="B89" s="31">
        <v>5</v>
      </c>
      <c r="C89" s="32" t="s">
        <v>327</v>
      </c>
      <c r="D89" s="35"/>
      <c r="G89" s="31">
        <v>5</v>
      </c>
      <c r="H89" s="32" t="s">
        <v>328</v>
      </c>
    </row>
    <row r="90" spans="2:8" x14ac:dyDescent="0.3">
      <c r="B90" s="31">
        <v>6</v>
      </c>
      <c r="C90" s="32" t="s">
        <v>329</v>
      </c>
      <c r="D90" s="33"/>
      <c r="G90" s="31">
        <v>6</v>
      </c>
      <c r="H90" s="32" t="s">
        <v>330</v>
      </c>
    </row>
    <row r="91" spans="2:8" ht="28.2" x14ac:dyDescent="0.3">
      <c r="B91" s="31">
        <v>7</v>
      </c>
      <c r="C91" s="34" t="s">
        <v>331</v>
      </c>
      <c r="D91" s="33"/>
      <c r="G91" s="31">
        <v>7</v>
      </c>
      <c r="H91" s="32" t="s">
        <v>332</v>
      </c>
    </row>
    <row r="92" spans="2:8" x14ac:dyDescent="0.3">
      <c r="B92" s="31">
        <v>8</v>
      </c>
      <c r="C92" s="32" t="s">
        <v>333</v>
      </c>
      <c r="D92" s="35"/>
      <c r="G92" s="31">
        <v>8</v>
      </c>
      <c r="H92" s="32" t="s">
        <v>334</v>
      </c>
    </row>
    <row r="93" spans="2:8" ht="28.2" x14ac:dyDescent="0.3">
      <c r="B93" s="31">
        <v>9</v>
      </c>
      <c r="C93" s="32" t="s">
        <v>335</v>
      </c>
      <c r="D93" s="33"/>
      <c r="G93" s="31">
        <v>9</v>
      </c>
      <c r="H93" s="32" t="s">
        <v>336</v>
      </c>
    </row>
    <row r="94" spans="2:8" ht="28.2" x14ac:dyDescent="0.3">
      <c r="B94" s="31">
        <v>10</v>
      </c>
      <c r="C94" s="32" t="s">
        <v>337</v>
      </c>
      <c r="D94" s="35"/>
      <c r="G94" s="31">
        <v>10</v>
      </c>
      <c r="H94" s="32" t="s">
        <v>338</v>
      </c>
    </row>
    <row r="95" spans="2:8" ht="20.399999999999999" x14ac:dyDescent="0.35">
      <c r="B95" s="29" t="s">
        <v>250</v>
      </c>
      <c r="C95" s="29" t="s">
        <v>269</v>
      </c>
      <c r="D95" s="30"/>
      <c r="G95" s="29" t="s">
        <v>250</v>
      </c>
      <c r="H95" s="29" t="s">
        <v>270</v>
      </c>
    </row>
    <row r="96" spans="2:8" ht="28.2" x14ac:dyDescent="0.3">
      <c r="B96" s="38">
        <v>1</v>
      </c>
      <c r="C96" s="32" t="s">
        <v>339</v>
      </c>
      <c r="D96" s="33"/>
      <c r="G96" s="38">
        <v>1</v>
      </c>
      <c r="H96" s="32" t="s">
        <v>340</v>
      </c>
    </row>
    <row r="97" spans="2:8" ht="28.2" x14ac:dyDescent="0.3">
      <c r="B97" s="38">
        <v>2</v>
      </c>
      <c r="C97" s="34" t="s">
        <v>341</v>
      </c>
      <c r="D97" s="33"/>
      <c r="G97" s="38">
        <v>2</v>
      </c>
      <c r="H97" s="32" t="s">
        <v>342</v>
      </c>
    </row>
    <row r="98" spans="2:8" ht="28.2" x14ac:dyDescent="0.3">
      <c r="B98" s="38">
        <v>3</v>
      </c>
      <c r="C98" s="34" t="s">
        <v>343</v>
      </c>
      <c r="D98" s="33"/>
      <c r="G98" s="38">
        <v>3</v>
      </c>
      <c r="H98" s="34" t="s">
        <v>344</v>
      </c>
    </row>
    <row r="99" spans="2:8" ht="30" customHeight="1" x14ac:dyDescent="0.3">
      <c r="B99" s="38">
        <v>4</v>
      </c>
      <c r="C99" s="32"/>
      <c r="D99" s="33"/>
      <c r="G99" s="38">
        <v>4</v>
      </c>
      <c r="H99" s="32" t="s">
        <v>345</v>
      </c>
    </row>
    <row r="100" spans="2:8" ht="38.25" customHeight="1" x14ac:dyDescent="0.3">
      <c r="B100" s="38">
        <v>5</v>
      </c>
      <c r="C100" s="32"/>
      <c r="D100" s="33"/>
      <c r="G100" s="38">
        <v>5</v>
      </c>
      <c r="H100" s="32" t="s">
        <v>346</v>
      </c>
    </row>
    <row r="101" spans="2:8" x14ac:dyDescent="0.3">
      <c r="B101" s="38">
        <v>6</v>
      </c>
      <c r="C101" s="32"/>
      <c r="D101" s="33"/>
      <c r="G101" s="38">
        <v>6</v>
      </c>
      <c r="H101" s="32" t="s">
        <v>347</v>
      </c>
    </row>
    <row r="102" spans="2:8" x14ac:dyDescent="0.3">
      <c r="B102" s="38">
        <v>7</v>
      </c>
      <c r="C102" s="32"/>
      <c r="D102" s="33"/>
      <c r="G102" s="38">
        <v>7</v>
      </c>
      <c r="H102" s="32"/>
    </row>
    <row r="103" spans="2:8" x14ac:dyDescent="0.3">
      <c r="B103" s="38">
        <v>8</v>
      </c>
      <c r="C103" s="32"/>
      <c r="D103" s="33"/>
      <c r="G103" s="38">
        <v>8</v>
      </c>
      <c r="H103" s="32"/>
    </row>
    <row r="104" spans="2:8" x14ac:dyDescent="0.3">
      <c r="B104" s="38">
        <v>9</v>
      </c>
      <c r="C104" s="32"/>
      <c r="D104" s="33"/>
      <c r="G104" s="38">
        <v>9</v>
      </c>
      <c r="H104" s="32"/>
    </row>
    <row r="105" spans="2:8" x14ac:dyDescent="0.3">
      <c r="B105" s="38">
        <v>10</v>
      </c>
      <c r="C105" s="32"/>
      <c r="D105" s="33"/>
      <c r="G105" s="38">
        <v>10</v>
      </c>
      <c r="H105" s="32"/>
    </row>
    <row r="108" spans="2:8" ht="31.5" customHeight="1" x14ac:dyDescent="0.3">
      <c r="C108" s="24" t="s">
        <v>348</v>
      </c>
      <c r="D108" s="96" t="s">
        <v>349</v>
      </c>
      <c r="E108" s="97"/>
      <c r="F108" s="97"/>
      <c r="G108" s="98"/>
    </row>
    <row r="109" spans="2:8" x14ac:dyDescent="0.3">
      <c r="C109" s="23" t="s">
        <v>245</v>
      </c>
      <c r="D109" s="87">
        <v>44211</v>
      </c>
      <c r="E109" s="88"/>
      <c r="F109" s="88"/>
      <c r="G109" s="89"/>
    </row>
    <row r="111" spans="2:8" ht="44.25" customHeight="1" x14ac:dyDescent="0.3">
      <c r="B111" s="99" t="s">
        <v>246</v>
      </c>
      <c r="C111" s="100"/>
      <c r="D111" s="100"/>
      <c r="E111" s="100"/>
      <c r="F111" s="100"/>
      <c r="G111" s="100"/>
      <c r="H111" s="101"/>
    </row>
    <row r="112" spans="2:8" ht="62.25" customHeight="1" x14ac:dyDescent="0.3">
      <c r="B112" s="105" t="s">
        <v>350</v>
      </c>
      <c r="C112" s="106"/>
      <c r="D112" s="106"/>
      <c r="E112" s="106"/>
      <c r="F112" s="106"/>
      <c r="G112" s="106"/>
      <c r="H112" s="107"/>
    </row>
    <row r="113" spans="2:11" x14ac:dyDescent="0.3">
      <c r="B113" s="27"/>
      <c r="C113" s="27"/>
      <c r="D113" s="27"/>
      <c r="E113" s="27"/>
      <c r="F113" s="27"/>
      <c r="G113" s="27"/>
      <c r="H113" s="27"/>
    </row>
    <row r="114" spans="2:11" ht="16.5" customHeight="1" x14ac:dyDescent="0.3">
      <c r="B114" s="99" t="s">
        <v>248</v>
      </c>
      <c r="C114" s="100"/>
      <c r="D114" s="100"/>
      <c r="E114" s="100"/>
      <c r="F114" s="100"/>
      <c r="G114" s="100"/>
      <c r="H114" s="101"/>
    </row>
    <row r="115" spans="2:11" ht="83.25" customHeight="1" x14ac:dyDescent="0.3">
      <c r="B115" s="105" t="s">
        <v>351</v>
      </c>
      <c r="C115" s="106"/>
      <c r="D115" s="106"/>
      <c r="E115" s="106"/>
      <c r="F115" s="106"/>
      <c r="G115" s="106"/>
      <c r="H115" s="107"/>
    </row>
    <row r="116" spans="2:11" ht="15.6" x14ac:dyDescent="0.3">
      <c r="E116" s="28"/>
      <c r="F116" s="28"/>
    </row>
    <row r="118" spans="2:11" ht="20.399999999999999" x14ac:dyDescent="0.35">
      <c r="B118" s="29" t="s">
        <v>250</v>
      </c>
      <c r="C118" s="29" t="s">
        <v>251</v>
      </c>
      <c r="D118" s="30"/>
      <c r="G118" s="29" t="s">
        <v>250</v>
      </c>
      <c r="H118" s="29" t="s">
        <v>252</v>
      </c>
    </row>
    <row r="119" spans="2:11" ht="34.5" customHeight="1" x14ac:dyDescent="0.3">
      <c r="B119" s="31">
        <v>1</v>
      </c>
      <c r="C119" s="32" t="s">
        <v>352</v>
      </c>
      <c r="D119" s="33"/>
      <c r="G119" s="31">
        <v>1</v>
      </c>
      <c r="H119" s="32" t="s">
        <v>353</v>
      </c>
    </row>
    <row r="120" spans="2:11" ht="28.2" x14ac:dyDescent="0.3">
      <c r="B120" s="31">
        <v>2</v>
      </c>
      <c r="C120" s="32" t="s">
        <v>354</v>
      </c>
      <c r="D120" s="33"/>
      <c r="G120" s="31">
        <v>2</v>
      </c>
      <c r="H120" s="32" t="s">
        <v>355</v>
      </c>
      <c r="K120" s="41"/>
    </row>
    <row r="121" spans="2:11" ht="30" customHeight="1" x14ac:dyDescent="0.3">
      <c r="B121" s="31">
        <v>3</v>
      </c>
      <c r="C121" s="34" t="s">
        <v>356</v>
      </c>
      <c r="D121" s="33"/>
      <c r="G121" s="31">
        <v>3</v>
      </c>
      <c r="H121" s="32" t="s">
        <v>357</v>
      </c>
    </row>
    <row r="122" spans="2:11" ht="32.25" customHeight="1" x14ac:dyDescent="0.3">
      <c r="B122" s="31">
        <v>4</v>
      </c>
      <c r="C122" s="32" t="s">
        <v>358</v>
      </c>
      <c r="D122" s="33"/>
      <c r="G122" s="31">
        <v>4</v>
      </c>
      <c r="H122" s="32" t="s">
        <v>359</v>
      </c>
    </row>
    <row r="123" spans="2:11" ht="28.2" x14ac:dyDescent="0.3">
      <c r="B123" s="31">
        <v>5</v>
      </c>
      <c r="C123" s="32" t="s">
        <v>360</v>
      </c>
      <c r="D123" s="35"/>
      <c r="G123" s="31">
        <v>5</v>
      </c>
      <c r="H123" s="32" t="s">
        <v>361</v>
      </c>
    </row>
    <row r="124" spans="2:11" ht="28.2" x14ac:dyDescent="0.3">
      <c r="B124" s="31">
        <v>6</v>
      </c>
      <c r="C124" s="34" t="s">
        <v>362</v>
      </c>
      <c r="D124" s="33"/>
      <c r="G124" s="31">
        <v>6</v>
      </c>
      <c r="H124" s="32" t="s">
        <v>363</v>
      </c>
    </row>
    <row r="125" spans="2:11" ht="42" x14ac:dyDescent="0.3">
      <c r="B125" s="31">
        <v>7</v>
      </c>
      <c r="C125" s="32" t="s">
        <v>364</v>
      </c>
      <c r="D125" s="33"/>
      <c r="G125" s="31">
        <v>7</v>
      </c>
      <c r="H125" s="32" t="s">
        <v>365</v>
      </c>
    </row>
    <row r="126" spans="2:11" ht="42" x14ac:dyDescent="0.3">
      <c r="B126" s="31">
        <v>8</v>
      </c>
      <c r="C126" s="32" t="s">
        <v>366</v>
      </c>
      <c r="D126" s="35"/>
      <c r="G126" s="31">
        <v>8</v>
      </c>
      <c r="H126" s="32" t="s">
        <v>367</v>
      </c>
    </row>
    <row r="127" spans="2:11" ht="39.75" customHeight="1" x14ac:dyDescent="0.3">
      <c r="B127" s="31">
        <v>9</v>
      </c>
      <c r="C127" s="32" t="s">
        <v>368</v>
      </c>
      <c r="D127" s="33"/>
      <c r="G127" s="31">
        <v>9</v>
      </c>
      <c r="H127" s="32" t="s">
        <v>369</v>
      </c>
    </row>
    <row r="128" spans="2:11" x14ac:dyDescent="0.3">
      <c r="B128" s="31">
        <v>10</v>
      </c>
      <c r="C128" s="32" t="s">
        <v>370</v>
      </c>
      <c r="D128" s="35"/>
      <c r="G128" s="31">
        <v>10</v>
      </c>
      <c r="H128" s="32" t="s">
        <v>371</v>
      </c>
    </row>
    <row r="129" spans="2:8" x14ac:dyDescent="0.3">
      <c r="B129" s="31">
        <v>11</v>
      </c>
      <c r="C129" s="32"/>
      <c r="D129" s="35"/>
      <c r="G129" s="31">
        <v>11</v>
      </c>
      <c r="H129" s="32"/>
    </row>
    <row r="130" spans="2:8" ht="20.399999999999999" x14ac:dyDescent="0.35">
      <c r="B130" s="29" t="s">
        <v>250</v>
      </c>
      <c r="C130" s="29" t="s">
        <v>269</v>
      </c>
      <c r="D130" s="30"/>
      <c r="G130" s="29" t="s">
        <v>250</v>
      </c>
      <c r="H130" s="29" t="s">
        <v>270</v>
      </c>
    </row>
    <row r="131" spans="2:8" ht="28.2" x14ac:dyDescent="0.3">
      <c r="B131" s="38">
        <v>1</v>
      </c>
      <c r="C131" s="34" t="s">
        <v>372</v>
      </c>
      <c r="D131" s="33"/>
      <c r="G131" s="38">
        <v>1</v>
      </c>
      <c r="H131" s="32" t="s">
        <v>373</v>
      </c>
    </row>
    <row r="132" spans="2:8" ht="28.2" x14ac:dyDescent="0.3">
      <c r="B132" s="38">
        <v>2</v>
      </c>
      <c r="C132" s="32" t="s">
        <v>374</v>
      </c>
      <c r="D132" s="33"/>
      <c r="G132" s="38">
        <v>2</v>
      </c>
      <c r="H132" s="32" t="s">
        <v>375</v>
      </c>
    </row>
    <row r="133" spans="2:8" ht="28.2" x14ac:dyDescent="0.3">
      <c r="B133" s="38">
        <v>3</v>
      </c>
      <c r="C133" s="34" t="s">
        <v>376</v>
      </c>
      <c r="D133" s="33"/>
      <c r="G133" s="38">
        <v>3</v>
      </c>
      <c r="H133" s="34" t="s">
        <v>377</v>
      </c>
    </row>
    <row r="134" spans="2:8" ht="28.2" x14ac:dyDescent="0.3">
      <c r="B134" s="38">
        <v>4</v>
      </c>
      <c r="C134" s="32" t="s">
        <v>378</v>
      </c>
      <c r="D134" s="33"/>
      <c r="G134" s="38">
        <v>4</v>
      </c>
      <c r="H134" s="32" t="s">
        <v>347</v>
      </c>
    </row>
    <row r="135" spans="2:8" ht="28.2" x14ac:dyDescent="0.3">
      <c r="B135" s="38">
        <v>5</v>
      </c>
      <c r="C135" s="32" t="s">
        <v>379</v>
      </c>
      <c r="D135" s="33"/>
      <c r="G135" s="38">
        <v>5</v>
      </c>
      <c r="H135" s="32" t="s">
        <v>380</v>
      </c>
    </row>
    <row r="136" spans="2:8" ht="28.2" x14ac:dyDescent="0.3">
      <c r="B136" s="38">
        <v>6</v>
      </c>
      <c r="C136" s="34" t="s">
        <v>381</v>
      </c>
      <c r="D136" s="33"/>
      <c r="G136" s="38">
        <v>6</v>
      </c>
      <c r="H136" s="32" t="s">
        <v>382</v>
      </c>
    </row>
    <row r="137" spans="2:8" ht="28.2" x14ac:dyDescent="0.3">
      <c r="B137" s="38">
        <v>7</v>
      </c>
      <c r="C137" s="32" t="s">
        <v>383</v>
      </c>
      <c r="D137" s="33"/>
      <c r="G137" s="38">
        <v>7</v>
      </c>
      <c r="H137" s="32" t="s">
        <v>384</v>
      </c>
    </row>
    <row r="138" spans="2:8" x14ac:dyDescent="0.3">
      <c r="B138" s="38">
        <v>8</v>
      </c>
      <c r="C138" s="32"/>
      <c r="D138" s="33"/>
      <c r="G138" s="38">
        <v>8</v>
      </c>
      <c r="H138" s="34" t="s">
        <v>385</v>
      </c>
    </row>
    <row r="139" spans="2:8" ht="28.2" x14ac:dyDescent="0.3">
      <c r="B139" s="38">
        <v>9</v>
      </c>
      <c r="C139" s="32"/>
      <c r="D139" s="33"/>
      <c r="G139" s="38">
        <v>9</v>
      </c>
      <c r="H139" s="32" t="s">
        <v>386</v>
      </c>
    </row>
    <row r="140" spans="2:8" ht="28.2" x14ac:dyDescent="0.3">
      <c r="B140" s="38">
        <v>10</v>
      </c>
      <c r="C140" s="32"/>
      <c r="D140" s="33"/>
      <c r="G140" s="38">
        <v>10</v>
      </c>
      <c r="H140" s="32" t="s">
        <v>387</v>
      </c>
    </row>
    <row r="143" spans="2:8" ht="28.5" customHeight="1" x14ac:dyDescent="0.3">
      <c r="C143" s="39" t="s">
        <v>388</v>
      </c>
      <c r="D143" s="96" t="s">
        <v>389</v>
      </c>
      <c r="E143" s="97"/>
      <c r="F143" s="97"/>
      <c r="G143" s="98"/>
    </row>
    <row r="144" spans="2:8" x14ac:dyDescent="0.3">
      <c r="C144" s="40" t="s">
        <v>245</v>
      </c>
      <c r="D144" s="87">
        <v>44211</v>
      </c>
      <c r="E144" s="88"/>
      <c r="F144" s="88"/>
      <c r="G144" s="89"/>
    </row>
    <row r="146" spans="2:11" ht="44.25" customHeight="1" x14ac:dyDescent="0.3">
      <c r="B146" s="99" t="s">
        <v>246</v>
      </c>
      <c r="C146" s="100"/>
      <c r="D146" s="100"/>
      <c r="E146" s="100"/>
      <c r="F146" s="100"/>
      <c r="G146" s="100"/>
      <c r="H146" s="101"/>
    </row>
    <row r="147" spans="2:11" ht="198.75" customHeight="1" x14ac:dyDescent="0.3">
      <c r="B147" s="105" t="s">
        <v>390</v>
      </c>
      <c r="C147" s="106"/>
      <c r="D147" s="106"/>
      <c r="E147" s="106"/>
      <c r="F147" s="106"/>
      <c r="G147" s="106"/>
      <c r="H147" s="107"/>
    </row>
    <row r="148" spans="2:11" x14ac:dyDescent="0.3">
      <c r="B148" s="27"/>
      <c r="C148" s="27"/>
      <c r="D148" s="27"/>
      <c r="E148" s="27"/>
      <c r="F148" s="27"/>
      <c r="G148" s="27"/>
      <c r="H148" s="27"/>
    </row>
    <row r="149" spans="2:11" ht="16.5" customHeight="1" x14ac:dyDescent="0.3">
      <c r="B149" s="99" t="s">
        <v>248</v>
      </c>
      <c r="C149" s="100"/>
      <c r="D149" s="100"/>
      <c r="E149" s="100"/>
      <c r="F149" s="100"/>
      <c r="G149" s="100"/>
      <c r="H149" s="101"/>
    </row>
    <row r="150" spans="2:11" ht="72" customHeight="1" x14ac:dyDescent="0.3">
      <c r="B150" s="105" t="s">
        <v>391</v>
      </c>
      <c r="C150" s="106"/>
      <c r="D150" s="106"/>
      <c r="E150" s="106"/>
      <c r="F150" s="106"/>
      <c r="G150" s="106"/>
      <c r="H150" s="107"/>
    </row>
    <row r="151" spans="2:11" ht="15.6" x14ac:dyDescent="0.3">
      <c r="E151" s="28"/>
      <c r="F151" s="28"/>
    </row>
    <row r="153" spans="2:11" ht="20.399999999999999" x14ac:dyDescent="0.35">
      <c r="B153" s="29" t="s">
        <v>250</v>
      </c>
      <c r="C153" s="29" t="s">
        <v>251</v>
      </c>
      <c r="D153" s="30"/>
      <c r="G153" s="29" t="s">
        <v>250</v>
      </c>
      <c r="H153" s="29" t="s">
        <v>252</v>
      </c>
    </row>
    <row r="154" spans="2:11" ht="34.5" customHeight="1" x14ac:dyDescent="0.3">
      <c r="B154" s="31">
        <v>1</v>
      </c>
      <c r="C154" s="32" t="s">
        <v>392</v>
      </c>
      <c r="D154" s="33"/>
      <c r="G154" s="31">
        <v>1</v>
      </c>
      <c r="H154" s="32" t="s">
        <v>393</v>
      </c>
    </row>
    <row r="155" spans="2:11" x14ac:dyDescent="0.3">
      <c r="B155" s="31">
        <v>2</v>
      </c>
      <c r="C155" s="32" t="s">
        <v>394</v>
      </c>
      <c r="D155" s="33"/>
      <c r="G155" s="31">
        <v>2</v>
      </c>
      <c r="H155" s="32" t="s">
        <v>395</v>
      </c>
      <c r="I155" s="21" t="s">
        <v>396</v>
      </c>
      <c r="K155" s="41"/>
    </row>
    <row r="156" spans="2:11" ht="30" customHeight="1" x14ac:dyDescent="0.3">
      <c r="B156" s="31">
        <v>3</v>
      </c>
      <c r="C156" s="32" t="s">
        <v>397</v>
      </c>
      <c r="D156" s="33"/>
      <c r="G156" s="31">
        <v>3</v>
      </c>
      <c r="H156" s="32" t="s">
        <v>398</v>
      </c>
    </row>
    <row r="157" spans="2:11" ht="32.25" customHeight="1" x14ac:dyDescent="0.3">
      <c r="B157" s="31">
        <v>4</v>
      </c>
      <c r="C157" s="32" t="s">
        <v>399</v>
      </c>
      <c r="D157" s="33"/>
      <c r="G157" s="31">
        <v>4</v>
      </c>
      <c r="H157" s="32" t="s">
        <v>400</v>
      </c>
    </row>
    <row r="158" spans="2:11" ht="28.2" x14ac:dyDescent="0.3">
      <c r="B158" s="31">
        <v>5</v>
      </c>
      <c r="C158" s="32" t="s">
        <v>401</v>
      </c>
      <c r="D158" s="35"/>
      <c r="G158" s="31">
        <v>5</v>
      </c>
      <c r="H158" s="32" t="s">
        <v>402</v>
      </c>
    </row>
    <row r="159" spans="2:11" x14ac:dyDescent="0.3">
      <c r="B159" s="31">
        <v>6</v>
      </c>
      <c r="C159" s="32" t="s">
        <v>403</v>
      </c>
      <c r="D159" s="33"/>
      <c r="G159" s="31">
        <v>6</v>
      </c>
      <c r="H159" s="32" t="s">
        <v>404</v>
      </c>
    </row>
    <row r="160" spans="2:11" x14ac:dyDescent="0.3">
      <c r="B160" s="31">
        <v>7</v>
      </c>
      <c r="C160" s="34" t="s">
        <v>405</v>
      </c>
      <c r="D160" s="33"/>
      <c r="G160" s="31">
        <v>7</v>
      </c>
      <c r="H160" s="32" t="s">
        <v>406</v>
      </c>
    </row>
    <row r="161" spans="2:8" x14ac:dyDescent="0.3">
      <c r="B161" s="31">
        <v>8</v>
      </c>
      <c r="C161" s="32" t="s">
        <v>407</v>
      </c>
      <c r="D161" s="35"/>
      <c r="G161" s="31">
        <v>8</v>
      </c>
      <c r="H161" s="32" t="s">
        <v>408</v>
      </c>
    </row>
    <row r="162" spans="2:8" x14ac:dyDescent="0.3">
      <c r="B162" s="31">
        <v>9</v>
      </c>
      <c r="C162" s="34" t="s">
        <v>409</v>
      </c>
      <c r="D162" s="33"/>
      <c r="G162" s="31">
        <v>9</v>
      </c>
      <c r="H162" s="32" t="s">
        <v>410</v>
      </c>
    </row>
    <row r="163" spans="2:8" x14ac:dyDescent="0.3">
      <c r="B163" s="31">
        <v>10</v>
      </c>
      <c r="C163" s="32" t="s">
        <v>411</v>
      </c>
      <c r="D163" s="33"/>
      <c r="G163" s="31">
        <v>10</v>
      </c>
      <c r="H163" s="32"/>
    </row>
    <row r="164" spans="2:8" ht="28.2" x14ac:dyDescent="0.3">
      <c r="B164" s="31">
        <v>11</v>
      </c>
      <c r="C164" s="32" t="s">
        <v>412</v>
      </c>
      <c r="D164" s="33"/>
      <c r="G164" s="31">
        <v>11</v>
      </c>
      <c r="H164" s="32"/>
    </row>
    <row r="165" spans="2:8" ht="28.2" x14ac:dyDescent="0.3">
      <c r="B165" s="31">
        <v>12</v>
      </c>
      <c r="C165" s="34" t="s">
        <v>413</v>
      </c>
      <c r="D165" s="35"/>
      <c r="G165" s="31">
        <v>12</v>
      </c>
      <c r="H165" s="32"/>
    </row>
    <row r="166" spans="2:8" ht="20.399999999999999" x14ac:dyDescent="0.35">
      <c r="B166" s="29" t="s">
        <v>250</v>
      </c>
      <c r="C166" s="29" t="s">
        <v>269</v>
      </c>
      <c r="D166" s="30"/>
      <c r="G166" s="29" t="s">
        <v>250</v>
      </c>
      <c r="H166" s="29" t="s">
        <v>270</v>
      </c>
    </row>
    <row r="167" spans="2:8" ht="28.2" x14ac:dyDescent="0.3">
      <c r="B167" s="38">
        <v>1</v>
      </c>
      <c r="C167" s="32" t="s">
        <v>414</v>
      </c>
      <c r="D167" s="33"/>
      <c r="G167" s="38">
        <v>1</v>
      </c>
      <c r="H167" s="32" t="s">
        <v>415</v>
      </c>
    </row>
    <row r="168" spans="2:8" ht="26.25" customHeight="1" x14ac:dyDescent="0.3">
      <c r="B168" s="38">
        <v>2</v>
      </c>
      <c r="C168" s="32" t="s">
        <v>416</v>
      </c>
      <c r="D168" s="33"/>
      <c r="G168" s="38">
        <v>2</v>
      </c>
      <c r="H168" s="32" t="s">
        <v>417</v>
      </c>
    </row>
    <row r="169" spans="2:8" ht="28.2" x14ac:dyDescent="0.3">
      <c r="B169" s="38">
        <v>3</v>
      </c>
      <c r="C169" s="32" t="s">
        <v>418</v>
      </c>
      <c r="D169" s="33"/>
      <c r="G169" s="38">
        <v>3</v>
      </c>
      <c r="H169" s="32" t="s">
        <v>419</v>
      </c>
    </row>
    <row r="170" spans="2:8" ht="28.2" x14ac:dyDescent="0.3">
      <c r="B170" s="38">
        <v>4</v>
      </c>
      <c r="C170" s="32"/>
      <c r="D170" s="33"/>
      <c r="G170" s="38">
        <v>4</v>
      </c>
      <c r="H170" s="32" t="s">
        <v>420</v>
      </c>
    </row>
    <row r="171" spans="2:8" x14ac:dyDescent="0.3">
      <c r="B171" s="38">
        <v>5</v>
      </c>
      <c r="C171" s="32"/>
      <c r="D171" s="33"/>
      <c r="G171" s="38">
        <v>5</v>
      </c>
      <c r="H171" s="32" t="s">
        <v>421</v>
      </c>
    </row>
    <row r="172" spans="2:8" ht="28.2" x14ac:dyDescent="0.3">
      <c r="B172" s="38">
        <v>6</v>
      </c>
      <c r="C172" s="32"/>
      <c r="D172" s="33"/>
      <c r="G172" s="38">
        <v>6</v>
      </c>
      <c r="H172" s="32" t="s">
        <v>422</v>
      </c>
    </row>
    <row r="173" spans="2:8" x14ac:dyDescent="0.3">
      <c r="B173" s="38">
        <v>7</v>
      </c>
      <c r="C173" s="32"/>
      <c r="D173" s="33"/>
      <c r="G173" s="38">
        <v>7</v>
      </c>
      <c r="H173" s="34" t="s">
        <v>423</v>
      </c>
    </row>
    <row r="174" spans="2:8" x14ac:dyDescent="0.3">
      <c r="B174" s="38">
        <v>8</v>
      </c>
      <c r="C174" s="32"/>
      <c r="D174" s="33"/>
      <c r="G174" s="38">
        <v>8</v>
      </c>
      <c r="H174" s="32" t="s">
        <v>424</v>
      </c>
    </row>
    <row r="175" spans="2:8" x14ac:dyDescent="0.3">
      <c r="B175" s="38">
        <v>9</v>
      </c>
      <c r="C175" s="32"/>
      <c r="D175" s="33"/>
      <c r="G175" s="38">
        <v>9</v>
      </c>
      <c r="H175" s="32" t="s">
        <v>425</v>
      </c>
    </row>
    <row r="176" spans="2:8" x14ac:dyDescent="0.3">
      <c r="B176" s="38">
        <v>10</v>
      </c>
      <c r="C176" s="32"/>
      <c r="D176" s="33"/>
      <c r="G176" s="38">
        <v>10</v>
      </c>
      <c r="H176" s="32" t="s">
        <v>426</v>
      </c>
    </row>
  </sheetData>
  <mergeCells count="34">
    <mergeCell ref="B146:H146"/>
    <mergeCell ref="B147:H147"/>
    <mergeCell ref="B149:H149"/>
    <mergeCell ref="B150:H150"/>
    <mergeCell ref="B111:H111"/>
    <mergeCell ref="B112:H112"/>
    <mergeCell ref="B114:H114"/>
    <mergeCell ref="B115:H115"/>
    <mergeCell ref="D143:G143"/>
    <mergeCell ref="D144:G144"/>
    <mergeCell ref="D109:G109"/>
    <mergeCell ref="B43:H43"/>
    <mergeCell ref="B44:H44"/>
    <mergeCell ref="B46:H46"/>
    <mergeCell ref="B47:H47"/>
    <mergeCell ref="D74:G74"/>
    <mergeCell ref="D75:G75"/>
    <mergeCell ref="B77:H77"/>
    <mergeCell ref="B78:H78"/>
    <mergeCell ref="B80:H80"/>
    <mergeCell ref="B81:H81"/>
    <mergeCell ref="D108:G108"/>
    <mergeCell ref="D41:G41"/>
    <mergeCell ref="A1:A3"/>
    <mergeCell ref="C1:H1"/>
    <mergeCell ref="D4:G4"/>
    <mergeCell ref="D5:G5"/>
    <mergeCell ref="D6:G6"/>
    <mergeCell ref="D7:G7"/>
    <mergeCell ref="B9:H9"/>
    <mergeCell ref="B10:H10"/>
    <mergeCell ref="B12:H12"/>
    <mergeCell ref="B13:H13"/>
    <mergeCell ref="D40:G4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19"/>
  <sheetViews>
    <sheetView tabSelected="1" topLeftCell="B1" zoomScale="55" zoomScaleNormal="55" workbookViewId="0">
      <selection activeCell="AE14" sqref="AE14"/>
    </sheetView>
  </sheetViews>
  <sheetFormatPr baseColWidth="10" defaultRowHeight="15" x14ac:dyDescent="0.25"/>
  <cols>
    <col min="1" max="1" width="17" style="45" hidden="1" customWidth="1"/>
    <col min="2" max="2" width="21.88671875" style="2" customWidth="1"/>
    <col min="3" max="3" width="24.5546875" style="46" customWidth="1"/>
    <col min="4" max="4" width="32.88671875" style="46" customWidth="1"/>
    <col min="5" max="5" width="32.33203125" style="46" customWidth="1"/>
    <col min="6" max="6" width="3.6640625" style="46" customWidth="1"/>
    <col min="7" max="7" width="13.6640625" style="46" customWidth="1"/>
    <col min="8" max="8" width="5.5546875" style="46" customWidth="1"/>
    <col min="9" max="9" width="14.109375" style="46" customWidth="1"/>
    <col min="10" max="10" width="5.5546875" style="46" customWidth="1"/>
    <col min="11" max="11" width="13.6640625" style="46" customWidth="1"/>
    <col min="12" max="12" width="66.6640625" style="3" customWidth="1"/>
    <col min="13" max="13" width="15.44140625" style="4" customWidth="1"/>
    <col min="14" max="14" width="12.5546875" style="4" customWidth="1"/>
    <col min="15" max="15" width="12.33203125" style="46" customWidth="1"/>
    <col min="16" max="16" width="13" style="46" customWidth="1"/>
    <col min="17" max="17" width="11" style="46" customWidth="1"/>
    <col min="18" max="18" width="13.33203125" style="46" customWidth="1"/>
    <col min="19" max="19" width="7.6640625" style="46" customWidth="1"/>
    <col min="20" max="20" width="14.109375" style="46" customWidth="1"/>
    <col min="21" max="21" width="35.6640625" style="46" customWidth="1"/>
    <col min="22" max="22" width="21.88671875" style="46" customWidth="1"/>
    <col min="23" max="23" width="22.88671875" style="46" customWidth="1"/>
    <col min="24" max="24" width="22.88671875" style="48" customWidth="1"/>
    <col min="25" max="25" width="24.6640625" style="2" customWidth="1"/>
    <col min="26" max="26" width="76.33203125" style="45" customWidth="1"/>
    <col min="27" max="27" width="27.109375" style="47" customWidth="1"/>
    <col min="28" max="28" width="19.33203125" style="46" customWidth="1"/>
    <col min="29" max="29" width="0" style="46" hidden="1" customWidth="1"/>
    <col min="30" max="257" width="11.44140625" style="46"/>
    <col min="258" max="258" width="0" style="46" hidden="1" customWidth="1"/>
    <col min="259" max="259" width="21.88671875" style="46" customWidth="1"/>
    <col min="260" max="260" width="36.88671875" style="46" customWidth="1"/>
    <col min="261" max="261" width="32.88671875" style="46" customWidth="1"/>
    <col min="262" max="262" width="32.33203125" style="46" customWidth="1"/>
    <col min="263" max="263" width="3.6640625" style="46" customWidth="1"/>
    <col min="264" max="264" width="13.6640625" style="46" customWidth="1"/>
    <col min="265" max="265" width="5.5546875" style="46" customWidth="1"/>
    <col min="266" max="266" width="14.109375" style="46" customWidth="1"/>
    <col min="267" max="267" width="5.5546875" style="46" customWidth="1"/>
    <col min="268" max="268" width="13.6640625" style="46" customWidth="1"/>
    <col min="269" max="269" width="66.6640625" style="46" customWidth="1"/>
    <col min="270" max="270" width="15.44140625" style="46" customWidth="1"/>
    <col min="271" max="271" width="12.5546875" style="46" customWidth="1"/>
    <col min="272" max="272" width="12.33203125" style="46" customWidth="1"/>
    <col min="273" max="273" width="13" style="46" customWidth="1"/>
    <col min="274" max="274" width="11" style="46" customWidth="1"/>
    <col min="275" max="275" width="13.33203125" style="46" customWidth="1"/>
    <col min="276" max="276" width="7.6640625" style="46" customWidth="1"/>
    <col min="277" max="277" width="14.109375" style="46" customWidth="1"/>
    <col min="278" max="278" width="35.6640625" style="46" customWidth="1"/>
    <col min="279" max="279" width="21.88671875" style="46" customWidth="1"/>
    <col min="280" max="280" width="22.88671875" style="46" customWidth="1"/>
    <col min="281" max="281" width="24.6640625" style="46" customWidth="1"/>
    <col min="282" max="282" width="31.5546875" style="46" customWidth="1"/>
    <col min="283" max="283" width="27.109375" style="46" customWidth="1"/>
    <col min="284" max="284" width="19.33203125" style="46" customWidth="1"/>
    <col min="285" max="513" width="11.44140625" style="46"/>
    <col min="514" max="514" width="0" style="46" hidden="1" customWidth="1"/>
    <col min="515" max="515" width="21.88671875" style="46" customWidth="1"/>
    <col min="516" max="516" width="36.88671875" style="46" customWidth="1"/>
    <col min="517" max="517" width="32.88671875" style="46" customWidth="1"/>
    <col min="518" max="518" width="32.33203125" style="46" customWidth="1"/>
    <col min="519" max="519" width="3.6640625" style="46" customWidth="1"/>
    <col min="520" max="520" width="13.6640625" style="46" customWidth="1"/>
    <col min="521" max="521" width="5.5546875" style="46" customWidth="1"/>
    <col min="522" max="522" width="14.109375" style="46" customWidth="1"/>
    <col min="523" max="523" width="5.5546875" style="46" customWidth="1"/>
    <col min="524" max="524" width="13.6640625" style="46" customWidth="1"/>
    <col min="525" max="525" width="66.6640625" style="46" customWidth="1"/>
    <col min="526" max="526" width="15.44140625" style="46" customWidth="1"/>
    <col min="527" max="527" width="12.5546875" style="46" customWidth="1"/>
    <col min="528" max="528" width="12.33203125" style="46" customWidth="1"/>
    <col min="529" max="529" width="13" style="46" customWidth="1"/>
    <col min="530" max="530" width="11" style="46" customWidth="1"/>
    <col min="531" max="531" width="13.33203125" style="46" customWidth="1"/>
    <col min="532" max="532" width="7.6640625" style="46" customWidth="1"/>
    <col min="533" max="533" width="14.109375" style="46" customWidth="1"/>
    <col min="534" max="534" width="35.6640625" style="46" customWidth="1"/>
    <col min="535" max="535" width="21.88671875" style="46" customWidth="1"/>
    <col min="536" max="536" width="22.88671875" style="46" customWidth="1"/>
    <col min="537" max="537" width="24.6640625" style="46" customWidth="1"/>
    <col min="538" max="538" width="31.5546875" style="46" customWidth="1"/>
    <col min="539" max="539" width="27.109375" style="46" customWidth="1"/>
    <col min="540" max="540" width="19.33203125" style="46" customWidth="1"/>
    <col min="541" max="769" width="11.44140625" style="46"/>
    <col min="770" max="770" width="0" style="46" hidden="1" customWidth="1"/>
    <col min="771" max="771" width="21.88671875" style="46" customWidth="1"/>
    <col min="772" max="772" width="36.88671875" style="46" customWidth="1"/>
    <col min="773" max="773" width="32.88671875" style="46" customWidth="1"/>
    <col min="774" max="774" width="32.33203125" style="46" customWidth="1"/>
    <col min="775" max="775" width="3.6640625" style="46" customWidth="1"/>
    <col min="776" max="776" width="13.6640625" style="46" customWidth="1"/>
    <col min="777" max="777" width="5.5546875" style="46" customWidth="1"/>
    <col min="778" max="778" width="14.109375" style="46" customWidth="1"/>
    <col min="779" max="779" width="5.5546875" style="46" customWidth="1"/>
    <col min="780" max="780" width="13.6640625" style="46" customWidth="1"/>
    <col min="781" max="781" width="66.6640625" style="46" customWidth="1"/>
    <col min="782" max="782" width="15.44140625" style="46" customWidth="1"/>
    <col min="783" max="783" width="12.5546875" style="46" customWidth="1"/>
    <col min="784" max="784" width="12.33203125" style="46" customWidth="1"/>
    <col min="785" max="785" width="13" style="46" customWidth="1"/>
    <col min="786" max="786" width="11" style="46" customWidth="1"/>
    <col min="787" max="787" width="13.33203125" style="46" customWidth="1"/>
    <col min="788" max="788" width="7.6640625" style="46" customWidth="1"/>
    <col min="789" max="789" width="14.109375" style="46" customWidth="1"/>
    <col min="790" max="790" width="35.6640625" style="46" customWidth="1"/>
    <col min="791" max="791" width="21.88671875" style="46" customWidth="1"/>
    <col min="792" max="792" width="22.88671875" style="46" customWidth="1"/>
    <col min="793" max="793" width="24.6640625" style="46" customWidth="1"/>
    <col min="794" max="794" width="31.5546875" style="46" customWidth="1"/>
    <col min="795" max="795" width="27.109375" style="46" customWidth="1"/>
    <col min="796" max="796" width="19.33203125" style="46" customWidth="1"/>
    <col min="797" max="1025" width="11.44140625" style="46"/>
    <col min="1026" max="1026" width="0" style="46" hidden="1" customWidth="1"/>
    <col min="1027" max="1027" width="21.88671875" style="46" customWidth="1"/>
    <col min="1028" max="1028" width="36.88671875" style="46" customWidth="1"/>
    <col min="1029" max="1029" width="32.88671875" style="46" customWidth="1"/>
    <col min="1030" max="1030" width="32.33203125" style="46" customWidth="1"/>
    <col min="1031" max="1031" width="3.6640625" style="46" customWidth="1"/>
    <col min="1032" max="1032" width="13.6640625" style="46" customWidth="1"/>
    <col min="1033" max="1033" width="5.5546875" style="46" customWidth="1"/>
    <col min="1034" max="1034" width="14.109375" style="46" customWidth="1"/>
    <col min="1035" max="1035" width="5.5546875" style="46" customWidth="1"/>
    <col min="1036" max="1036" width="13.6640625" style="46" customWidth="1"/>
    <col min="1037" max="1037" width="66.6640625" style="46" customWidth="1"/>
    <col min="1038" max="1038" width="15.44140625" style="46" customWidth="1"/>
    <col min="1039" max="1039" width="12.5546875" style="46" customWidth="1"/>
    <col min="1040" max="1040" width="12.33203125" style="46" customWidth="1"/>
    <col min="1041" max="1041" width="13" style="46" customWidth="1"/>
    <col min="1042" max="1042" width="11" style="46" customWidth="1"/>
    <col min="1043" max="1043" width="13.33203125" style="46" customWidth="1"/>
    <col min="1044" max="1044" width="7.6640625" style="46" customWidth="1"/>
    <col min="1045" max="1045" width="14.109375" style="46" customWidth="1"/>
    <col min="1046" max="1046" width="35.6640625" style="46" customWidth="1"/>
    <col min="1047" max="1047" width="21.88671875" style="46" customWidth="1"/>
    <col min="1048" max="1048" width="22.88671875" style="46" customWidth="1"/>
    <col min="1049" max="1049" width="24.6640625" style="46" customWidth="1"/>
    <col min="1050" max="1050" width="31.5546875" style="46" customWidth="1"/>
    <col min="1051" max="1051" width="27.109375" style="46" customWidth="1"/>
    <col min="1052" max="1052" width="19.33203125" style="46" customWidth="1"/>
    <col min="1053" max="1281" width="11.44140625" style="46"/>
    <col min="1282" max="1282" width="0" style="46" hidden="1" customWidth="1"/>
    <col min="1283" max="1283" width="21.88671875" style="46" customWidth="1"/>
    <col min="1284" max="1284" width="36.88671875" style="46" customWidth="1"/>
    <col min="1285" max="1285" width="32.88671875" style="46" customWidth="1"/>
    <col min="1286" max="1286" width="32.33203125" style="46" customWidth="1"/>
    <col min="1287" max="1287" width="3.6640625" style="46" customWidth="1"/>
    <col min="1288" max="1288" width="13.6640625" style="46" customWidth="1"/>
    <col min="1289" max="1289" width="5.5546875" style="46" customWidth="1"/>
    <col min="1290" max="1290" width="14.109375" style="46" customWidth="1"/>
    <col min="1291" max="1291" width="5.5546875" style="46" customWidth="1"/>
    <col min="1292" max="1292" width="13.6640625" style="46" customWidth="1"/>
    <col min="1293" max="1293" width="66.6640625" style="46" customWidth="1"/>
    <col min="1294" max="1294" width="15.44140625" style="46" customWidth="1"/>
    <col min="1295" max="1295" width="12.5546875" style="46" customWidth="1"/>
    <col min="1296" max="1296" width="12.33203125" style="46" customWidth="1"/>
    <col min="1297" max="1297" width="13" style="46" customWidth="1"/>
    <col min="1298" max="1298" width="11" style="46" customWidth="1"/>
    <col min="1299" max="1299" width="13.33203125" style="46" customWidth="1"/>
    <col min="1300" max="1300" width="7.6640625" style="46" customWidth="1"/>
    <col min="1301" max="1301" width="14.109375" style="46" customWidth="1"/>
    <col min="1302" max="1302" width="35.6640625" style="46" customWidth="1"/>
    <col min="1303" max="1303" width="21.88671875" style="46" customWidth="1"/>
    <col min="1304" max="1304" width="22.88671875" style="46" customWidth="1"/>
    <col min="1305" max="1305" width="24.6640625" style="46" customWidth="1"/>
    <col min="1306" max="1306" width="31.5546875" style="46" customWidth="1"/>
    <col min="1307" max="1307" width="27.109375" style="46" customWidth="1"/>
    <col min="1308" max="1308" width="19.33203125" style="46" customWidth="1"/>
    <col min="1309" max="1537" width="11.44140625" style="46"/>
    <col min="1538" max="1538" width="0" style="46" hidden="1" customWidth="1"/>
    <col min="1539" max="1539" width="21.88671875" style="46" customWidth="1"/>
    <col min="1540" max="1540" width="36.88671875" style="46" customWidth="1"/>
    <col min="1541" max="1541" width="32.88671875" style="46" customWidth="1"/>
    <col min="1542" max="1542" width="32.33203125" style="46" customWidth="1"/>
    <col min="1543" max="1543" width="3.6640625" style="46" customWidth="1"/>
    <col min="1544" max="1544" width="13.6640625" style="46" customWidth="1"/>
    <col min="1545" max="1545" width="5.5546875" style="46" customWidth="1"/>
    <col min="1546" max="1546" width="14.109375" style="46" customWidth="1"/>
    <col min="1547" max="1547" width="5.5546875" style="46" customWidth="1"/>
    <col min="1548" max="1548" width="13.6640625" style="46" customWidth="1"/>
    <col min="1549" max="1549" width="66.6640625" style="46" customWidth="1"/>
    <col min="1550" max="1550" width="15.44140625" style="46" customWidth="1"/>
    <col min="1551" max="1551" width="12.5546875" style="46" customWidth="1"/>
    <col min="1552" max="1552" width="12.33203125" style="46" customWidth="1"/>
    <col min="1553" max="1553" width="13" style="46" customWidth="1"/>
    <col min="1554" max="1554" width="11" style="46" customWidth="1"/>
    <col min="1555" max="1555" width="13.33203125" style="46" customWidth="1"/>
    <col min="1556" max="1556" width="7.6640625" style="46" customWidth="1"/>
    <col min="1557" max="1557" width="14.109375" style="46" customWidth="1"/>
    <col min="1558" max="1558" width="35.6640625" style="46" customWidth="1"/>
    <col min="1559" max="1559" width="21.88671875" style="46" customWidth="1"/>
    <col min="1560" max="1560" width="22.88671875" style="46" customWidth="1"/>
    <col min="1561" max="1561" width="24.6640625" style="46" customWidth="1"/>
    <col min="1562" max="1562" width="31.5546875" style="46" customWidth="1"/>
    <col min="1563" max="1563" width="27.109375" style="46" customWidth="1"/>
    <col min="1564" max="1564" width="19.33203125" style="46" customWidth="1"/>
    <col min="1565" max="1793" width="11.44140625" style="46"/>
    <col min="1794" max="1794" width="0" style="46" hidden="1" customWidth="1"/>
    <col min="1795" max="1795" width="21.88671875" style="46" customWidth="1"/>
    <col min="1796" max="1796" width="36.88671875" style="46" customWidth="1"/>
    <col min="1797" max="1797" width="32.88671875" style="46" customWidth="1"/>
    <col min="1798" max="1798" width="32.33203125" style="46" customWidth="1"/>
    <col min="1799" max="1799" width="3.6640625" style="46" customWidth="1"/>
    <col min="1800" max="1800" width="13.6640625" style="46" customWidth="1"/>
    <col min="1801" max="1801" width="5.5546875" style="46" customWidth="1"/>
    <col min="1802" max="1802" width="14.109375" style="46" customWidth="1"/>
    <col min="1803" max="1803" width="5.5546875" style="46" customWidth="1"/>
    <col min="1804" max="1804" width="13.6640625" style="46" customWidth="1"/>
    <col min="1805" max="1805" width="66.6640625" style="46" customWidth="1"/>
    <col min="1806" max="1806" width="15.44140625" style="46" customWidth="1"/>
    <col min="1807" max="1807" width="12.5546875" style="46" customWidth="1"/>
    <col min="1808" max="1808" width="12.33203125" style="46" customWidth="1"/>
    <col min="1809" max="1809" width="13" style="46" customWidth="1"/>
    <col min="1810" max="1810" width="11" style="46" customWidth="1"/>
    <col min="1811" max="1811" width="13.33203125" style="46" customWidth="1"/>
    <col min="1812" max="1812" width="7.6640625" style="46" customWidth="1"/>
    <col min="1813" max="1813" width="14.109375" style="46" customWidth="1"/>
    <col min="1814" max="1814" width="35.6640625" style="46" customWidth="1"/>
    <col min="1815" max="1815" width="21.88671875" style="46" customWidth="1"/>
    <col min="1816" max="1816" width="22.88671875" style="46" customWidth="1"/>
    <col min="1817" max="1817" width="24.6640625" style="46" customWidth="1"/>
    <col min="1818" max="1818" width="31.5546875" style="46" customWidth="1"/>
    <col min="1819" max="1819" width="27.109375" style="46" customWidth="1"/>
    <col min="1820" max="1820" width="19.33203125" style="46" customWidth="1"/>
    <col min="1821" max="2049" width="11.44140625" style="46"/>
    <col min="2050" max="2050" width="0" style="46" hidden="1" customWidth="1"/>
    <col min="2051" max="2051" width="21.88671875" style="46" customWidth="1"/>
    <col min="2052" max="2052" width="36.88671875" style="46" customWidth="1"/>
    <col min="2053" max="2053" width="32.88671875" style="46" customWidth="1"/>
    <col min="2054" max="2054" width="32.33203125" style="46" customWidth="1"/>
    <col min="2055" max="2055" width="3.6640625" style="46" customWidth="1"/>
    <col min="2056" max="2056" width="13.6640625" style="46" customWidth="1"/>
    <col min="2057" max="2057" width="5.5546875" style="46" customWidth="1"/>
    <col min="2058" max="2058" width="14.109375" style="46" customWidth="1"/>
    <col min="2059" max="2059" width="5.5546875" style="46" customWidth="1"/>
    <col min="2060" max="2060" width="13.6640625" style="46" customWidth="1"/>
    <col min="2061" max="2061" width="66.6640625" style="46" customWidth="1"/>
    <col min="2062" max="2062" width="15.44140625" style="46" customWidth="1"/>
    <col min="2063" max="2063" width="12.5546875" style="46" customWidth="1"/>
    <col min="2064" max="2064" width="12.33203125" style="46" customWidth="1"/>
    <col min="2065" max="2065" width="13" style="46" customWidth="1"/>
    <col min="2066" max="2066" width="11" style="46" customWidth="1"/>
    <col min="2067" max="2067" width="13.33203125" style="46" customWidth="1"/>
    <col min="2068" max="2068" width="7.6640625" style="46" customWidth="1"/>
    <col min="2069" max="2069" width="14.109375" style="46" customWidth="1"/>
    <col min="2070" max="2070" width="35.6640625" style="46" customWidth="1"/>
    <col min="2071" max="2071" width="21.88671875" style="46" customWidth="1"/>
    <col min="2072" max="2072" width="22.88671875" style="46" customWidth="1"/>
    <col min="2073" max="2073" width="24.6640625" style="46" customWidth="1"/>
    <col min="2074" max="2074" width="31.5546875" style="46" customWidth="1"/>
    <col min="2075" max="2075" width="27.109375" style="46" customWidth="1"/>
    <col min="2076" max="2076" width="19.33203125" style="46" customWidth="1"/>
    <col min="2077" max="2305" width="11.44140625" style="46"/>
    <col min="2306" max="2306" width="0" style="46" hidden="1" customWidth="1"/>
    <col min="2307" max="2307" width="21.88671875" style="46" customWidth="1"/>
    <col min="2308" max="2308" width="36.88671875" style="46" customWidth="1"/>
    <col min="2309" max="2309" width="32.88671875" style="46" customWidth="1"/>
    <col min="2310" max="2310" width="32.33203125" style="46" customWidth="1"/>
    <col min="2311" max="2311" width="3.6640625" style="46" customWidth="1"/>
    <col min="2312" max="2312" width="13.6640625" style="46" customWidth="1"/>
    <col min="2313" max="2313" width="5.5546875" style="46" customWidth="1"/>
    <col min="2314" max="2314" width="14.109375" style="46" customWidth="1"/>
    <col min="2315" max="2315" width="5.5546875" style="46" customWidth="1"/>
    <col min="2316" max="2316" width="13.6640625" style="46" customWidth="1"/>
    <col min="2317" max="2317" width="66.6640625" style="46" customWidth="1"/>
    <col min="2318" max="2318" width="15.44140625" style="46" customWidth="1"/>
    <col min="2319" max="2319" width="12.5546875" style="46" customWidth="1"/>
    <col min="2320" max="2320" width="12.33203125" style="46" customWidth="1"/>
    <col min="2321" max="2321" width="13" style="46" customWidth="1"/>
    <col min="2322" max="2322" width="11" style="46" customWidth="1"/>
    <col min="2323" max="2323" width="13.33203125" style="46" customWidth="1"/>
    <col min="2324" max="2324" width="7.6640625" style="46" customWidth="1"/>
    <col min="2325" max="2325" width="14.109375" style="46" customWidth="1"/>
    <col min="2326" max="2326" width="35.6640625" style="46" customWidth="1"/>
    <col min="2327" max="2327" width="21.88671875" style="46" customWidth="1"/>
    <col min="2328" max="2328" width="22.88671875" style="46" customWidth="1"/>
    <col min="2329" max="2329" width="24.6640625" style="46" customWidth="1"/>
    <col min="2330" max="2330" width="31.5546875" style="46" customWidth="1"/>
    <col min="2331" max="2331" width="27.109375" style="46" customWidth="1"/>
    <col min="2332" max="2332" width="19.33203125" style="46" customWidth="1"/>
    <col min="2333" max="2561" width="11.44140625" style="46"/>
    <col min="2562" max="2562" width="0" style="46" hidden="1" customWidth="1"/>
    <col min="2563" max="2563" width="21.88671875" style="46" customWidth="1"/>
    <col min="2564" max="2564" width="36.88671875" style="46" customWidth="1"/>
    <col min="2565" max="2565" width="32.88671875" style="46" customWidth="1"/>
    <col min="2566" max="2566" width="32.33203125" style="46" customWidth="1"/>
    <col min="2567" max="2567" width="3.6640625" style="46" customWidth="1"/>
    <col min="2568" max="2568" width="13.6640625" style="46" customWidth="1"/>
    <col min="2569" max="2569" width="5.5546875" style="46" customWidth="1"/>
    <col min="2570" max="2570" width="14.109375" style="46" customWidth="1"/>
    <col min="2571" max="2571" width="5.5546875" style="46" customWidth="1"/>
    <col min="2572" max="2572" width="13.6640625" style="46" customWidth="1"/>
    <col min="2573" max="2573" width="66.6640625" style="46" customWidth="1"/>
    <col min="2574" max="2574" width="15.44140625" style="46" customWidth="1"/>
    <col min="2575" max="2575" width="12.5546875" style="46" customWidth="1"/>
    <col min="2576" max="2576" width="12.33203125" style="46" customWidth="1"/>
    <col min="2577" max="2577" width="13" style="46" customWidth="1"/>
    <col min="2578" max="2578" width="11" style="46" customWidth="1"/>
    <col min="2579" max="2579" width="13.33203125" style="46" customWidth="1"/>
    <col min="2580" max="2580" width="7.6640625" style="46" customWidth="1"/>
    <col min="2581" max="2581" width="14.109375" style="46" customWidth="1"/>
    <col min="2582" max="2582" width="35.6640625" style="46" customWidth="1"/>
    <col min="2583" max="2583" width="21.88671875" style="46" customWidth="1"/>
    <col min="2584" max="2584" width="22.88671875" style="46" customWidth="1"/>
    <col min="2585" max="2585" width="24.6640625" style="46" customWidth="1"/>
    <col min="2586" max="2586" width="31.5546875" style="46" customWidth="1"/>
    <col min="2587" max="2587" width="27.109375" style="46" customWidth="1"/>
    <col min="2588" max="2588" width="19.33203125" style="46" customWidth="1"/>
    <col min="2589" max="2817" width="11.44140625" style="46"/>
    <col min="2818" max="2818" width="0" style="46" hidden="1" customWidth="1"/>
    <col min="2819" max="2819" width="21.88671875" style="46" customWidth="1"/>
    <col min="2820" max="2820" width="36.88671875" style="46" customWidth="1"/>
    <col min="2821" max="2821" width="32.88671875" style="46" customWidth="1"/>
    <col min="2822" max="2822" width="32.33203125" style="46" customWidth="1"/>
    <col min="2823" max="2823" width="3.6640625" style="46" customWidth="1"/>
    <col min="2824" max="2824" width="13.6640625" style="46" customWidth="1"/>
    <col min="2825" max="2825" width="5.5546875" style="46" customWidth="1"/>
    <col min="2826" max="2826" width="14.109375" style="46" customWidth="1"/>
    <col min="2827" max="2827" width="5.5546875" style="46" customWidth="1"/>
    <col min="2828" max="2828" width="13.6640625" style="46" customWidth="1"/>
    <col min="2829" max="2829" width="66.6640625" style="46" customWidth="1"/>
    <col min="2830" max="2830" width="15.44140625" style="46" customWidth="1"/>
    <col min="2831" max="2831" width="12.5546875" style="46" customWidth="1"/>
    <col min="2832" max="2832" width="12.33203125" style="46" customWidth="1"/>
    <col min="2833" max="2833" width="13" style="46" customWidth="1"/>
    <col min="2834" max="2834" width="11" style="46" customWidth="1"/>
    <col min="2835" max="2835" width="13.33203125" style="46" customWidth="1"/>
    <col min="2836" max="2836" width="7.6640625" style="46" customWidth="1"/>
    <col min="2837" max="2837" width="14.109375" style="46" customWidth="1"/>
    <col min="2838" max="2838" width="35.6640625" style="46" customWidth="1"/>
    <col min="2839" max="2839" width="21.88671875" style="46" customWidth="1"/>
    <col min="2840" max="2840" width="22.88671875" style="46" customWidth="1"/>
    <col min="2841" max="2841" width="24.6640625" style="46" customWidth="1"/>
    <col min="2842" max="2842" width="31.5546875" style="46" customWidth="1"/>
    <col min="2843" max="2843" width="27.109375" style="46" customWidth="1"/>
    <col min="2844" max="2844" width="19.33203125" style="46" customWidth="1"/>
    <col min="2845" max="3073" width="11.44140625" style="46"/>
    <col min="3074" max="3074" width="0" style="46" hidden="1" customWidth="1"/>
    <col min="3075" max="3075" width="21.88671875" style="46" customWidth="1"/>
    <col min="3076" max="3076" width="36.88671875" style="46" customWidth="1"/>
    <col min="3077" max="3077" width="32.88671875" style="46" customWidth="1"/>
    <col min="3078" max="3078" width="32.33203125" style="46" customWidth="1"/>
    <col min="3079" max="3079" width="3.6640625" style="46" customWidth="1"/>
    <col min="3080" max="3080" width="13.6640625" style="46" customWidth="1"/>
    <col min="3081" max="3081" width="5.5546875" style="46" customWidth="1"/>
    <col min="3082" max="3082" width="14.109375" style="46" customWidth="1"/>
    <col min="3083" max="3083" width="5.5546875" style="46" customWidth="1"/>
    <col min="3084" max="3084" width="13.6640625" style="46" customWidth="1"/>
    <col min="3085" max="3085" width="66.6640625" style="46" customWidth="1"/>
    <col min="3086" max="3086" width="15.44140625" style="46" customWidth="1"/>
    <col min="3087" max="3087" width="12.5546875" style="46" customWidth="1"/>
    <col min="3088" max="3088" width="12.33203125" style="46" customWidth="1"/>
    <col min="3089" max="3089" width="13" style="46" customWidth="1"/>
    <col min="3090" max="3090" width="11" style="46" customWidth="1"/>
    <col min="3091" max="3091" width="13.33203125" style="46" customWidth="1"/>
    <col min="3092" max="3092" width="7.6640625" style="46" customWidth="1"/>
    <col min="3093" max="3093" width="14.109375" style="46" customWidth="1"/>
    <col min="3094" max="3094" width="35.6640625" style="46" customWidth="1"/>
    <col min="3095" max="3095" width="21.88671875" style="46" customWidth="1"/>
    <col min="3096" max="3096" width="22.88671875" style="46" customWidth="1"/>
    <col min="3097" max="3097" width="24.6640625" style="46" customWidth="1"/>
    <col min="3098" max="3098" width="31.5546875" style="46" customWidth="1"/>
    <col min="3099" max="3099" width="27.109375" style="46" customWidth="1"/>
    <col min="3100" max="3100" width="19.33203125" style="46" customWidth="1"/>
    <col min="3101" max="3329" width="11.44140625" style="46"/>
    <col min="3330" max="3330" width="0" style="46" hidden="1" customWidth="1"/>
    <col min="3331" max="3331" width="21.88671875" style="46" customWidth="1"/>
    <col min="3332" max="3332" width="36.88671875" style="46" customWidth="1"/>
    <col min="3333" max="3333" width="32.88671875" style="46" customWidth="1"/>
    <col min="3334" max="3334" width="32.33203125" style="46" customWidth="1"/>
    <col min="3335" max="3335" width="3.6640625" style="46" customWidth="1"/>
    <col min="3336" max="3336" width="13.6640625" style="46" customWidth="1"/>
    <col min="3337" max="3337" width="5.5546875" style="46" customWidth="1"/>
    <col min="3338" max="3338" width="14.109375" style="46" customWidth="1"/>
    <col min="3339" max="3339" width="5.5546875" style="46" customWidth="1"/>
    <col min="3340" max="3340" width="13.6640625" style="46" customWidth="1"/>
    <col min="3341" max="3341" width="66.6640625" style="46" customWidth="1"/>
    <col min="3342" max="3342" width="15.44140625" style="46" customWidth="1"/>
    <col min="3343" max="3343" width="12.5546875" style="46" customWidth="1"/>
    <col min="3344" max="3344" width="12.33203125" style="46" customWidth="1"/>
    <col min="3345" max="3345" width="13" style="46" customWidth="1"/>
    <col min="3346" max="3346" width="11" style="46" customWidth="1"/>
    <col min="3347" max="3347" width="13.33203125" style="46" customWidth="1"/>
    <col min="3348" max="3348" width="7.6640625" style="46" customWidth="1"/>
    <col min="3349" max="3349" width="14.109375" style="46" customWidth="1"/>
    <col min="3350" max="3350" width="35.6640625" style="46" customWidth="1"/>
    <col min="3351" max="3351" width="21.88671875" style="46" customWidth="1"/>
    <col min="3352" max="3352" width="22.88671875" style="46" customWidth="1"/>
    <col min="3353" max="3353" width="24.6640625" style="46" customWidth="1"/>
    <col min="3354" max="3354" width="31.5546875" style="46" customWidth="1"/>
    <col min="3355" max="3355" width="27.109375" style="46" customWidth="1"/>
    <col min="3356" max="3356" width="19.33203125" style="46" customWidth="1"/>
    <col min="3357" max="3585" width="11.44140625" style="46"/>
    <col min="3586" max="3586" width="0" style="46" hidden="1" customWidth="1"/>
    <col min="3587" max="3587" width="21.88671875" style="46" customWidth="1"/>
    <col min="3588" max="3588" width="36.88671875" style="46" customWidth="1"/>
    <col min="3589" max="3589" width="32.88671875" style="46" customWidth="1"/>
    <col min="3590" max="3590" width="32.33203125" style="46" customWidth="1"/>
    <col min="3591" max="3591" width="3.6640625" style="46" customWidth="1"/>
    <col min="3592" max="3592" width="13.6640625" style="46" customWidth="1"/>
    <col min="3593" max="3593" width="5.5546875" style="46" customWidth="1"/>
    <col min="3594" max="3594" width="14.109375" style="46" customWidth="1"/>
    <col min="3595" max="3595" width="5.5546875" style="46" customWidth="1"/>
    <col min="3596" max="3596" width="13.6640625" style="46" customWidth="1"/>
    <col min="3597" max="3597" width="66.6640625" style="46" customWidth="1"/>
    <col min="3598" max="3598" width="15.44140625" style="46" customWidth="1"/>
    <col min="3599" max="3599" width="12.5546875" style="46" customWidth="1"/>
    <col min="3600" max="3600" width="12.33203125" style="46" customWidth="1"/>
    <col min="3601" max="3601" width="13" style="46" customWidth="1"/>
    <col min="3602" max="3602" width="11" style="46" customWidth="1"/>
    <col min="3603" max="3603" width="13.33203125" style="46" customWidth="1"/>
    <col min="3604" max="3604" width="7.6640625" style="46" customWidth="1"/>
    <col min="3605" max="3605" width="14.109375" style="46" customWidth="1"/>
    <col min="3606" max="3606" width="35.6640625" style="46" customWidth="1"/>
    <col min="3607" max="3607" width="21.88671875" style="46" customWidth="1"/>
    <col min="3608" max="3608" width="22.88671875" style="46" customWidth="1"/>
    <col min="3609" max="3609" width="24.6640625" style="46" customWidth="1"/>
    <col min="3610" max="3610" width="31.5546875" style="46" customWidth="1"/>
    <col min="3611" max="3611" width="27.109375" style="46" customWidth="1"/>
    <col min="3612" max="3612" width="19.33203125" style="46" customWidth="1"/>
    <col min="3613" max="3841" width="11.44140625" style="46"/>
    <col min="3842" max="3842" width="0" style="46" hidden="1" customWidth="1"/>
    <col min="3843" max="3843" width="21.88671875" style="46" customWidth="1"/>
    <col min="3844" max="3844" width="36.88671875" style="46" customWidth="1"/>
    <col min="3845" max="3845" width="32.88671875" style="46" customWidth="1"/>
    <col min="3846" max="3846" width="32.33203125" style="46" customWidth="1"/>
    <col min="3847" max="3847" width="3.6640625" style="46" customWidth="1"/>
    <col min="3848" max="3848" width="13.6640625" style="46" customWidth="1"/>
    <col min="3849" max="3849" width="5.5546875" style="46" customWidth="1"/>
    <col min="3850" max="3850" width="14.109375" style="46" customWidth="1"/>
    <col min="3851" max="3851" width="5.5546875" style="46" customWidth="1"/>
    <col min="3852" max="3852" width="13.6640625" style="46" customWidth="1"/>
    <col min="3853" max="3853" width="66.6640625" style="46" customWidth="1"/>
    <col min="3854" max="3854" width="15.44140625" style="46" customWidth="1"/>
    <col min="3855" max="3855" width="12.5546875" style="46" customWidth="1"/>
    <col min="3856" max="3856" width="12.33203125" style="46" customWidth="1"/>
    <col min="3857" max="3857" width="13" style="46" customWidth="1"/>
    <col min="3858" max="3858" width="11" style="46" customWidth="1"/>
    <col min="3859" max="3859" width="13.33203125" style="46" customWidth="1"/>
    <col min="3860" max="3860" width="7.6640625" style="46" customWidth="1"/>
    <col min="3861" max="3861" width="14.109375" style="46" customWidth="1"/>
    <col min="3862" max="3862" width="35.6640625" style="46" customWidth="1"/>
    <col min="3863" max="3863" width="21.88671875" style="46" customWidth="1"/>
    <col min="3864" max="3864" width="22.88671875" style="46" customWidth="1"/>
    <col min="3865" max="3865" width="24.6640625" style="46" customWidth="1"/>
    <col min="3866" max="3866" width="31.5546875" style="46" customWidth="1"/>
    <col min="3867" max="3867" width="27.109375" style="46" customWidth="1"/>
    <col min="3868" max="3868" width="19.33203125" style="46" customWidth="1"/>
    <col min="3869" max="4097" width="11.44140625" style="46"/>
    <col min="4098" max="4098" width="0" style="46" hidden="1" customWidth="1"/>
    <col min="4099" max="4099" width="21.88671875" style="46" customWidth="1"/>
    <col min="4100" max="4100" width="36.88671875" style="46" customWidth="1"/>
    <col min="4101" max="4101" width="32.88671875" style="46" customWidth="1"/>
    <col min="4102" max="4102" width="32.33203125" style="46" customWidth="1"/>
    <col min="4103" max="4103" width="3.6640625" style="46" customWidth="1"/>
    <col min="4104" max="4104" width="13.6640625" style="46" customWidth="1"/>
    <col min="4105" max="4105" width="5.5546875" style="46" customWidth="1"/>
    <col min="4106" max="4106" width="14.109375" style="46" customWidth="1"/>
    <col min="4107" max="4107" width="5.5546875" style="46" customWidth="1"/>
    <col min="4108" max="4108" width="13.6640625" style="46" customWidth="1"/>
    <col min="4109" max="4109" width="66.6640625" style="46" customWidth="1"/>
    <col min="4110" max="4110" width="15.44140625" style="46" customWidth="1"/>
    <col min="4111" max="4111" width="12.5546875" style="46" customWidth="1"/>
    <col min="4112" max="4112" width="12.33203125" style="46" customWidth="1"/>
    <col min="4113" max="4113" width="13" style="46" customWidth="1"/>
    <col min="4114" max="4114" width="11" style="46" customWidth="1"/>
    <col min="4115" max="4115" width="13.33203125" style="46" customWidth="1"/>
    <col min="4116" max="4116" width="7.6640625" style="46" customWidth="1"/>
    <col min="4117" max="4117" width="14.109375" style="46" customWidth="1"/>
    <col min="4118" max="4118" width="35.6640625" style="46" customWidth="1"/>
    <col min="4119" max="4119" width="21.88671875" style="46" customWidth="1"/>
    <col min="4120" max="4120" width="22.88671875" style="46" customWidth="1"/>
    <col min="4121" max="4121" width="24.6640625" style="46" customWidth="1"/>
    <col min="4122" max="4122" width="31.5546875" style="46" customWidth="1"/>
    <col min="4123" max="4123" width="27.109375" style="46" customWidth="1"/>
    <col min="4124" max="4124" width="19.33203125" style="46" customWidth="1"/>
    <col min="4125" max="4353" width="11.44140625" style="46"/>
    <col min="4354" max="4354" width="0" style="46" hidden="1" customWidth="1"/>
    <col min="4355" max="4355" width="21.88671875" style="46" customWidth="1"/>
    <col min="4356" max="4356" width="36.88671875" style="46" customWidth="1"/>
    <col min="4357" max="4357" width="32.88671875" style="46" customWidth="1"/>
    <col min="4358" max="4358" width="32.33203125" style="46" customWidth="1"/>
    <col min="4359" max="4359" width="3.6640625" style="46" customWidth="1"/>
    <col min="4360" max="4360" width="13.6640625" style="46" customWidth="1"/>
    <col min="4361" max="4361" width="5.5546875" style="46" customWidth="1"/>
    <col min="4362" max="4362" width="14.109375" style="46" customWidth="1"/>
    <col min="4363" max="4363" width="5.5546875" style="46" customWidth="1"/>
    <col min="4364" max="4364" width="13.6640625" style="46" customWidth="1"/>
    <col min="4365" max="4365" width="66.6640625" style="46" customWidth="1"/>
    <col min="4366" max="4366" width="15.44140625" style="46" customWidth="1"/>
    <col min="4367" max="4367" width="12.5546875" style="46" customWidth="1"/>
    <col min="4368" max="4368" width="12.33203125" style="46" customWidth="1"/>
    <col min="4369" max="4369" width="13" style="46" customWidth="1"/>
    <col min="4370" max="4370" width="11" style="46" customWidth="1"/>
    <col min="4371" max="4371" width="13.33203125" style="46" customWidth="1"/>
    <col min="4372" max="4372" width="7.6640625" style="46" customWidth="1"/>
    <col min="4373" max="4373" width="14.109375" style="46" customWidth="1"/>
    <col min="4374" max="4374" width="35.6640625" style="46" customWidth="1"/>
    <col min="4375" max="4375" width="21.88671875" style="46" customWidth="1"/>
    <col min="4376" max="4376" width="22.88671875" style="46" customWidth="1"/>
    <col min="4377" max="4377" width="24.6640625" style="46" customWidth="1"/>
    <col min="4378" max="4378" width="31.5546875" style="46" customWidth="1"/>
    <col min="4379" max="4379" width="27.109375" style="46" customWidth="1"/>
    <col min="4380" max="4380" width="19.33203125" style="46" customWidth="1"/>
    <col min="4381" max="4609" width="11.44140625" style="46"/>
    <col min="4610" max="4610" width="0" style="46" hidden="1" customWidth="1"/>
    <col min="4611" max="4611" width="21.88671875" style="46" customWidth="1"/>
    <col min="4612" max="4612" width="36.88671875" style="46" customWidth="1"/>
    <col min="4613" max="4613" width="32.88671875" style="46" customWidth="1"/>
    <col min="4614" max="4614" width="32.33203125" style="46" customWidth="1"/>
    <col min="4615" max="4615" width="3.6640625" style="46" customWidth="1"/>
    <col min="4616" max="4616" width="13.6640625" style="46" customWidth="1"/>
    <col min="4617" max="4617" width="5.5546875" style="46" customWidth="1"/>
    <col min="4618" max="4618" width="14.109375" style="46" customWidth="1"/>
    <col min="4619" max="4619" width="5.5546875" style="46" customWidth="1"/>
    <col min="4620" max="4620" width="13.6640625" style="46" customWidth="1"/>
    <col min="4621" max="4621" width="66.6640625" style="46" customWidth="1"/>
    <col min="4622" max="4622" width="15.44140625" style="46" customWidth="1"/>
    <col min="4623" max="4623" width="12.5546875" style="46" customWidth="1"/>
    <col min="4624" max="4624" width="12.33203125" style="46" customWidth="1"/>
    <col min="4625" max="4625" width="13" style="46" customWidth="1"/>
    <col min="4626" max="4626" width="11" style="46" customWidth="1"/>
    <col min="4627" max="4627" width="13.33203125" style="46" customWidth="1"/>
    <col min="4628" max="4628" width="7.6640625" style="46" customWidth="1"/>
    <col min="4629" max="4629" width="14.109375" style="46" customWidth="1"/>
    <col min="4630" max="4630" width="35.6640625" style="46" customWidth="1"/>
    <col min="4631" max="4631" width="21.88671875" style="46" customWidth="1"/>
    <col min="4632" max="4632" width="22.88671875" style="46" customWidth="1"/>
    <col min="4633" max="4633" width="24.6640625" style="46" customWidth="1"/>
    <col min="4634" max="4634" width="31.5546875" style="46" customWidth="1"/>
    <col min="4635" max="4635" width="27.109375" style="46" customWidth="1"/>
    <col min="4636" max="4636" width="19.33203125" style="46" customWidth="1"/>
    <col min="4637" max="4865" width="11.44140625" style="46"/>
    <col min="4866" max="4866" width="0" style="46" hidden="1" customWidth="1"/>
    <col min="4867" max="4867" width="21.88671875" style="46" customWidth="1"/>
    <col min="4868" max="4868" width="36.88671875" style="46" customWidth="1"/>
    <col min="4869" max="4869" width="32.88671875" style="46" customWidth="1"/>
    <col min="4870" max="4870" width="32.33203125" style="46" customWidth="1"/>
    <col min="4871" max="4871" width="3.6640625" style="46" customWidth="1"/>
    <col min="4872" max="4872" width="13.6640625" style="46" customWidth="1"/>
    <col min="4873" max="4873" width="5.5546875" style="46" customWidth="1"/>
    <col min="4874" max="4874" width="14.109375" style="46" customWidth="1"/>
    <col min="4875" max="4875" width="5.5546875" style="46" customWidth="1"/>
    <col min="4876" max="4876" width="13.6640625" style="46" customWidth="1"/>
    <col min="4877" max="4877" width="66.6640625" style="46" customWidth="1"/>
    <col min="4878" max="4878" width="15.44140625" style="46" customWidth="1"/>
    <col min="4879" max="4879" width="12.5546875" style="46" customWidth="1"/>
    <col min="4880" max="4880" width="12.33203125" style="46" customWidth="1"/>
    <col min="4881" max="4881" width="13" style="46" customWidth="1"/>
    <col min="4882" max="4882" width="11" style="46" customWidth="1"/>
    <col min="4883" max="4883" width="13.33203125" style="46" customWidth="1"/>
    <col min="4884" max="4884" width="7.6640625" style="46" customWidth="1"/>
    <col min="4885" max="4885" width="14.109375" style="46" customWidth="1"/>
    <col min="4886" max="4886" width="35.6640625" style="46" customWidth="1"/>
    <col min="4887" max="4887" width="21.88671875" style="46" customWidth="1"/>
    <col min="4888" max="4888" width="22.88671875" style="46" customWidth="1"/>
    <col min="4889" max="4889" width="24.6640625" style="46" customWidth="1"/>
    <col min="4890" max="4890" width="31.5546875" style="46" customWidth="1"/>
    <col min="4891" max="4891" width="27.109375" style="46" customWidth="1"/>
    <col min="4892" max="4892" width="19.33203125" style="46" customWidth="1"/>
    <col min="4893" max="5121" width="11.44140625" style="46"/>
    <col min="5122" max="5122" width="0" style="46" hidden="1" customWidth="1"/>
    <col min="5123" max="5123" width="21.88671875" style="46" customWidth="1"/>
    <col min="5124" max="5124" width="36.88671875" style="46" customWidth="1"/>
    <col min="5125" max="5125" width="32.88671875" style="46" customWidth="1"/>
    <col min="5126" max="5126" width="32.33203125" style="46" customWidth="1"/>
    <col min="5127" max="5127" width="3.6640625" style="46" customWidth="1"/>
    <col min="5128" max="5128" width="13.6640625" style="46" customWidth="1"/>
    <col min="5129" max="5129" width="5.5546875" style="46" customWidth="1"/>
    <col min="5130" max="5130" width="14.109375" style="46" customWidth="1"/>
    <col min="5131" max="5131" width="5.5546875" style="46" customWidth="1"/>
    <col min="5132" max="5132" width="13.6640625" style="46" customWidth="1"/>
    <col min="5133" max="5133" width="66.6640625" style="46" customWidth="1"/>
    <col min="5134" max="5134" width="15.44140625" style="46" customWidth="1"/>
    <col min="5135" max="5135" width="12.5546875" style="46" customWidth="1"/>
    <col min="5136" max="5136" width="12.33203125" style="46" customWidth="1"/>
    <col min="5137" max="5137" width="13" style="46" customWidth="1"/>
    <col min="5138" max="5138" width="11" style="46" customWidth="1"/>
    <col min="5139" max="5139" width="13.33203125" style="46" customWidth="1"/>
    <col min="5140" max="5140" width="7.6640625" style="46" customWidth="1"/>
    <col min="5141" max="5141" width="14.109375" style="46" customWidth="1"/>
    <col min="5142" max="5142" width="35.6640625" style="46" customWidth="1"/>
    <col min="5143" max="5143" width="21.88671875" style="46" customWidth="1"/>
    <col min="5144" max="5144" width="22.88671875" style="46" customWidth="1"/>
    <col min="5145" max="5145" width="24.6640625" style="46" customWidth="1"/>
    <col min="5146" max="5146" width="31.5546875" style="46" customWidth="1"/>
    <col min="5147" max="5147" width="27.109375" style="46" customWidth="1"/>
    <col min="5148" max="5148" width="19.33203125" style="46" customWidth="1"/>
    <col min="5149" max="5377" width="11.44140625" style="46"/>
    <col min="5378" max="5378" width="0" style="46" hidden="1" customWidth="1"/>
    <col min="5379" max="5379" width="21.88671875" style="46" customWidth="1"/>
    <col min="5380" max="5380" width="36.88671875" style="46" customWidth="1"/>
    <col min="5381" max="5381" width="32.88671875" style="46" customWidth="1"/>
    <col min="5382" max="5382" width="32.33203125" style="46" customWidth="1"/>
    <col min="5383" max="5383" width="3.6640625" style="46" customWidth="1"/>
    <col min="5384" max="5384" width="13.6640625" style="46" customWidth="1"/>
    <col min="5385" max="5385" width="5.5546875" style="46" customWidth="1"/>
    <col min="5386" max="5386" width="14.109375" style="46" customWidth="1"/>
    <col min="5387" max="5387" width="5.5546875" style="46" customWidth="1"/>
    <col min="5388" max="5388" width="13.6640625" style="46" customWidth="1"/>
    <col min="5389" max="5389" width="66.6640625" style="46" customWidth="1"/>
    <col min="5390" max="5390" width="15.44140625" style="46" customWidth="1"/>
    <col min="5391" max="5391" width="12.5546875" style="46" customWidth="1"/>
    <col min="5392" max="5392" width="12.33203125" style="46" customWidth="1"/>
    <col min="5393" max="5393" width="13" style="46" customWidth="1"/>
    <col min="5394" max="5394" width="11" style="46" customWidth="1"/>
    <col min="5395" max="5395" width="13.33203125" style="46" customWidth="1"/>
    <col min="5396" max="5396" width="7.6640625" style="46" customWidth="1"/>
    <col min="5397" max="5397" width="14.109375" style="46" customWidth="1"/>
    <col min="5398" max="5398" width="35.6640625" style="46" customWidth="1"/>
    <col min="5399" max="5399" width="21.88671875" style="46" customWidth="1"/>
    <col min="5400" max="5400" width="22.88671875" style="46" customWidth="1"/>
    <col min="5401" max="5401" width="24.6640625" style="46" customWidth="1"/>
    <col min="5402" max="5402" width="31.5546875" style="46" customWidth="1"/>
    <col min="5403" max="5403" width="27.109375" style="46" customWidth="1"/>
    <col min="5404" max="5404" width="19.33203125" style="46" customWidth="1"/>
    <col min="5405" max="5633" width="11.44140625" style="46"/>
    <col min="5634" max="5634" width="0" style="46" hidden="1" customWidth="1"/>
    <col min="5635" max="5635" width="21.88671875" style="46" customWidth="1"/>
    <col min="5636" max="5636" width="36.88671875" style="46" customWidth="1"/>
    <col min="5637" max="5637" width="32.88671875" style="46" customWidth="1"/>
    <col min="5638" max="5638" width="32.33203125" style="46" customWidth="1"/>
    <col min="5639" max="5639" width="3.6640625" style="46" customWidth="1"/>
    <col min="5640" max="5640" width="13.6640625" style="46" customWidth="1"/>
    <col min="5641" max="5641" width="5.5546875" style="46" customWidth="1"/>
    <col min="5642" max="5642" width="14.109375" style="46" customWidth="1"/>
    <col min="5643" max="5643" width="5.5546875" style="46" customWidth="1"/>
    <col min="5644" max="5644" width="13.6640625" style="46" customWidth="1"/>
    <col min="5645" max="5645" width="66.6640625" style="46" customWidth="1"/>
    <col min="5646" max="5646" width="15.44140625" style="46" customWidth="1"/>
    <col min="5647" max="5647" width="12.5546875" style="46" customWidth="1"/>
    <col min="5648" max="5648" width="12.33203125" style="46" customWidth="1"/>
    <col min="5649" max="5649" width="13" style="46" customWidth="1"/>
    <col min="5650" max="5650" width="11" style="46" customWidth="1"/>
    <col min="5651" max="5651" width="13.33203125" style="46" customWidth="1"/>
    <col min="5652" max="5652" width="7.6640625" style="46" customWidth="1"/>
    <col min="5653" max="5653" width="14.109375" style="46" customWidth="1"/>
    <col min="5654" max="5654" width="35.6640625" style="46" customWidth="1"/>
    <col min="5655" max="5655" width="21.88671875" style="46" customWidth="1"/>
    <col min="5656" max="5656" width="22.88671875" style="46" customWidth="1"/>
    <col min="5657" max="5657" width="24.6640625" style="46" customWidth="1"/>
    <col min="5658" max="5658" width="31.5546875" style="46" customWidth="1"/>
    <col min="5659" max="5659" width="27.109375" style="46" customWidth="1"/>
    <col min="5660" max="5660" width="19.33203125" style="46" customWidth="1"/>
    <col min="5661" max="5889" width="11.44140625" style="46"/>
    <col min="5890" max="5890" width="0" style="46" hidden="1" customWidth="1"/>
    <col min="5891" max="5891" width="21.88671875" style="46" customWidth="1"/>
    <col min="5892" max="5892" width="36.88671875" style="46" customWidth="1"/>
    <col min="5893" max="5893" width="32.88671875" style="46" customWidth="1"/>
    <col min="5894" max="5894" width="32.33203125" style="46" customWidth="1"/>
    <col min="5895" max="5895" width="3.6640625" style="46" customWidth="1"/>
    <col min="5896" max="5896" width="13.6640625" style="46" customWidth="1"/>
    <col min="5897" max="5897" width="5.5546875" style="46" customWidth="1"/>
    <col min="5898" max="5898" width="14.109375" style="46" customWidth="1"/>
    <col min="5899" max="5899" width="5.5546875" style="46" customWidth="1"/>
    <col min="5900" max="5900" width="13.6640625" style="46" customWidth="1"/>
    <col min="5901" max="5901" width="66.6640625" style="46" customWidth="1"/>
    <col min="5902" max="5902" width="15.44140625" style="46" customWidth="1"/>
    <col min="5903" max="5903" width="12.5546875" style="46" customWidth="1"/>
    <col min="5904" max="5904" width="12.33203125" style="46" customWidth="1"/>
    <col min="5905" max="5905" width="13" style="46" customWidth="1"/>
    <col min="5906" max="5906" width="11" style="46" customWidth="1"/>
    <col min="5907" max="5907" width="13.33203125" style="46" customWidth="1"/>
    <col min="5908" max="5908" width="7.6640625" style="46" customWidth="1"/>
    <col min="5909" max="5909" width="14.109375" style="46" customWidth="1"/>
    <col min="5910" max="5910" width="35.6640625" style="46" customWidth="1"/>
    <col min="5911" max="5911" width="21.88671875" style="46" customWidth="1"/>
    <col min="5912" max="5912" width="22.88671875" style="46" customWidth="1"/>
    <col min="5913" max="5913" width="24.6640625" style="46" customWidth="1"/>
    <col min="5914" max="5914" width="31.5546875" style="46" customWidth="1"/>
    <col min="5915" max="5915" width="27.109375" style="46" customWidth="1"/>
    <col min="5916" max="5916" width="19.33203125" style="46" customWidth="1"/>
    <col min="5917" max="6145" width="11.44140625" style="46"/>
    <col min="6146" max="6146" width="0" style="46" hidden="1" customWidth="1"/>
    <col min="6147" max="6147" width="21.88671875" style="46" customWidth="1"/>
    <col min="6148" max="6148" width="36.88671875" style="46" customWidth="1"/>
    <col min="6149" max="6149" width="32.88671875" style="46" customWidth="1"/>
    <col min="6150" max="6150" width="32.33203125" style="46" customWidth="1"/>
    <col min="6151" max="6151" width="3.6640625" style="46" customWidth="1"/>
    <col min="6152" max="6152" width="13.6640625" style="46" customWidth="1"/>
    <col min="6153" max="6153" width="5.5546875" style="46" customWidth="1"/>
    <col min="6154" max="6154" width="14.109375" style="46" customWidth="1"/>
    <col min="6155" max="6155" width="5.5546875" style="46" customWidth="1"/>
    <col min="6156" max="6156" width="13.6640625" style="46" customWidth="1"/>
    <col min="6157" max="6157" width="66.6640625" style="46" customWidth="1"/>
    <col min="6158" max="6158" width="15.44140625" style="46" customWidth="1"/>
    <col min="6159" max="6159" width="12.5546875" style="46" customWidth="1"/>
    <col min="6160" max="6160" width="12.33203125" style="46" customWidth="1"/>
    <col min="6161" max="6161" width="13" style="46" customWidth="1"/>
    <col min="6162" max="6162" width="11" style="46" customWidth="1"/>
    <col min="6163" max="6163" width="13.33203125" style="46" customWidth="1"/>
    <col min="6164" max="6164" width="7.6640625" style="46" customWidth="1"/>
    <col min="6165" max="6165" width="14.109375" style="46" customWidth="1"/>
    <col min="6166" max="6166" width="35.6640625" style="46" customWidth="1"/>
    <col min="6167" max="6167" width="21.88671875" style="46" customWidth="1"/>
    <col min="6168" max="6168" width="22.88671875" style="46" customWidth="1"/>
    <col min="6169" max="6169" width="24.6640625" style="46" customWidth="1"/>
    <col min="6170" max="6170" width="31.5546875" style="46" customWidth="1"/>
    <col min="6171" max="6171" width="27.109375" style="46" customWidth="1"/>
    <col min="6172" max="6172" width="19.33203125" style="46" customWidth="1"/>
    <col min="6173" max="6401" width="11.44140625" style="46"/>
    <col min="6402" max="6402" width="0" style="46" hidden="1" customWidth="1"/>
    <col min="6403" max="6403" width="21.88671875" style="46" customWidth="1"/>
    <col min="6404" max="6404" width="36.88671875" style="46" customWidth="1"/>
    <col min="6405" max="6405" width="32.88671875" style="46" customWidth="1"/>
    <col min="6406" max="6406" width="32.33203125" style="46" customWidth="1"/>
    <col min="6407" max="6407" width="3.6640625" style="46" customWidth="1"/>
    <col min="6408" max="6408" width="13.6640625" style="46" customWidth="1"/>
    <col min="6409" max="6409" width="5.5546875" style="46" customWidth="1"/>
    <col min="6410" max="6410" width="14.109375" style="46" customWidth="1"/>
    <col min="6411" max="6411" width="5.5546875" style="46" customWidth="1"/>
    <col min="6412" max="6412" width="13.6640625" style="46" customWidth="1"/>
    <col min="6413" max="6413" width="66.6640625" style="46" customWidth="1"/>
    <col min="6414" max="6414" width="15.44140625" style="46" customWidth="1"/>
    <col min="6415" max="6415" width="12.5546875" style="46" customWidth="1"/>
    <col min="6416" max="6416" width="12.33203125" style="46" customWidth="1"/>
    <col min="6417" max="6417" width="13" style="46" customWidth="1"/>
    <col min="6418" max="6418" width="11" style="46" customWidth="1"/>
    <col min="6419" max="6419" width="13.33203125" style="46" customWidth="1"/>
    <col min="6420" max="6420" width="7.6640625" style="46" customWidth="1"/>
    <col min="6421" max="6421" width="14.109375" style="46" customWidth="1"/>
    <col min="6422" max="6422" width="35.6640625" style="46" customWidth="1"/>
    <col min="6423" max="6423" width="21.88671875" style="46" customWidth="1"/>
    <col min="6424" max="6424" width="22.88671875" style="46" customWidth="1"/>
    <col min="6425" max="6425" width="24.6640625" style="46" customWidth="1"/>
    <col min="6426" max="6426" width="31.5546875" style="46" customWidth="1"/>
    <col min="6427" max="6427" width="27.109375" style="46" customWidth="1"/>
    <col min="6428" max="6428" width="19.33203125" style="46" customWidth="1"/>
    <col min="6429" max="6657" width="11.44140625" style="46"/>
    <col min="6658" max="6658" width="0" style="46" hidden="1" customWidth="1"/>
    <col min="6659" max="6659" width="21.88671875" style="46" customWidth="1"/>
    <col min="6660" max="6660" width="36.88671875" style="46" customWidth="1"/>
    <col min="6661" max="6661" width="32.88671875" style="46" customWidth="1"/>
    <col min="6662" max="6662" width="32.33203125" style="46" customWidth="1"/>
    <col min="6663" max="6663" width="3.6640625" style="46" customWidth="1"/>
    <col min="6664" max="6664" width="13.6640625" style="46" customWidth="1"/>
    <col min="6665" max="6665" width="5.5546875" style="46" customWidth="1"/>
    <col min="6666" max="6666" width="14.109375" style="46" customWidth="1"/>
    <col min="6667" max="6667" width="5.5546875" style="46" customWidth="1"/>
    <col min="6668" max="6668" width="13.6640625" style="46" customWidth="1"/>
    <col min="6669" max="6669" width="66.6640625" style="46" customWidth="1"/>
    <col min="6670" max="6670" width="15.44140625" style="46" customWidth="1"/>
    <col min="6671" max="6671" width="12.5546875" style="46" customWidth="1"/>
    <col min="6672" max="6672" width="12.33203125" style="46" customWidth="1"/>
    <col min="6673" max="6673" width="13" style="46" customWidth="1"/>
    <col min="6674" max="6674" width="11" style="46" customWidth="1"/>
    <col min="6675" max="6675" width="13.33203125" style="46" customWidth="1"/>
    <col min="6676" max="6676" width="7.6640625" style="46" customWidth="1"/>
    <col min="6677" max="6677" width="14.109375" style="46" customWidth="1"/>
    <col min="6678" max="6678" width="35.6640625" style="46" customWidth="1"/>
    <col min="6679" max="6679" width="21.88671875" style="46" customWidth="1"/>
    <col min="6680" max="6680" width="22.88671875" style="46" customWidth="1"/>
    <col min="6681" max="6681" width="24.6640625" style="46" customWidth="1"/>
    <col min="6682" max="6682" width="31.5546875" style="46" customWidth="1"/>
    <col min="6683" max="6683" width="27.109375" style="46" customWidth="1"/>
    <col min="6684" max="6684" width="19.33203125" style="46" customWidth="1"/>
    <col min="6685" max="6913" width="11.44140625" style="46"/>
    <col min="6914" max="6914" width="0" style="46" hidden="1" customWidth="1"/>
    <col min="6915" max="6915" width="21.88671875" style="46" customWidth="1"/>
    <col min="6916" max="6916" width="36.88671875" style="46" customWidth="1"/>
    <col min="6917" max="6917" width="32.88671875" style="46" customWidth="1"/>
    <col min="6918" max="6918" width="32.33203125" style="46" customWidth="1"/>
    <col min="6919" max="6919" width="3.6640625" style="46" customWidth="1"/>
    <col min="6920" max="6920" width="13.6640625" style="46" customWidth="1"/>
    <col min="6921" max="6921" width="5.5546875" style="46" customWidth="1"/>
    <col min="6922" max="6922" width="14.109375" style="46" customWidth="1"/>
    <col min="6923" max="6923" width="5.5546875" style="46" customWidth="1"/>
    <col min="6924" max="6924" width="13.6640625" style="46" customWidth="1"/>
    <col min="6925" max="6925" width="66.6640625" style="46" customWidth="1"/>
    <col min="6926" max="6926" width="15.44140625" style="46" customWidth="1"/>
    <col min="6927" max="6927" width="12.5546875" style="46" customWidth="1"/>
    <col min="6928" max="6928" width="12.33203125" style="46" customWidth="1"/>
    <col min="6929" max="6929" width="13" style="46" customWidth="1"/>
    <col min="6930" max="6930" width="11" style="46" customWidth="1"/>
    <col min="6931" max="6931" width="13.33203125" style="46" customWidth="1"/>
    <col min="6932" max="6932" width="7.6640625" style="46" customWidth="1"/>
    <col min="6933" max="6933" width="14.109375" style="46" customWidth="1"/>
    <col min="6934" max="6934" width="35.6640625" style="46" customWidth="1"/>
    <col min="6935" max="6935" width="21.88671875" style="46" customWidth="1"/>
    <col min="6936" max="6936" width="22.88671875" style="46" customWidth="1"/>
    <col min="6937" max="6937" width="24.6640625" style="46" customWidth="1"/>
    <col min="6938" max="6938" width="31.5546875" style="46" customWidth="1"/>
    <col min="6939" max="6939" width="27.109375" style="46" customWidth="1"/>
    <col min="6940" max="6940" width="19.33203125" style="46" customWidth="1"/>
    <col min="6941" max="7169" width="11.44140625" style="46"/>
    <col min="7170" max="7170" width="0" style="46" hidden="1" customWidth="1"/>
    <col min="7171" max="7171" width="21.88671875" style="46" customWidth="1"/>
    <col min="7172" max="7172" width="36.88671875" style="46" customWidth="1"/>
    <col min="7173" max="7173" width="32.88671875" style="46" customWidth="1"/>
    <col min="7174" max="7174" width="32.33203125" style="46" customWidth="1"/>
    <col min="7175" max="7175" width="3.6640625" style="46" customWidth="1"/>
    <col min="7176" max="7176" width="13.6640625" style="46" customWidth="1"/>
    <col min="7177" max="7177" width="5.5546875" style="46" customWidth="1"/>
    <col min="7178" max="7178" width="14.109375" style="46" customWidth="1"/>
    <col min="7179" max="7179" width="5.5546875" style="46" customWidth="1"/>
    <col min="7180" max="7180" width="13.6640625" style="46" customWidth="1"/>
    <col min="7181" max="7181" width="66.6640625" style="46" customWidth="1"/>
    <col min="7182" max="7182" width="15.44140625" style="46" customWidth="1"/>
    <col min="7183" max="7183" width="12.5546875" style="46" customWidth="1"/>
    <col min="7184" max="7184" width="12.33203125" style="46" customWidth="1"/>
    <col min="7185" max="7185" width="13" style="46" customWidth="1"/>
    <col min="7186" max="7186" width="11" style="46" customWidth="1"/>
    <col min="7187" max="7187" width="13.33203125" style="46" customWidth="1"/>
    <col min="7188" max="7188" width="7.6640625" style="46" customWidth="1"/>
    <col min="7189" max="7189" width="14.109375" style="46" customWidth="1"/>
    <col min="7190" max="7190" width="35.6640625" style="46" customWidth="1"/>
    <col min="7191" max="7191" width="21.88671875" style="46" customWidth="1"/>
    <col min="7192" max="7192" width="22.88671875" style="46" customWidth="1"/>
    <col min="7193" max="7193" width="24.6640625" style="46" customWidth="1"/>
    <col min="7194" max="7194" width="31.5546875" style="46" customWidth="1"/>
    <col min="7195" max="7195" width="27.109375" style="46" customWidth="1"/>
    <col min="7196" max="7196" width="19.33203125" style="46" customWidth="1"/>
    <col min="7197" max="7425" width="11.44140625" style="46"/>
    <col min="7426" max="7426" width="0" style="46" hidden="1" customWidth="1"/>
    <col min="7427" max="7427" width="21.88671875" style="46" customWidth="1"/>
    <col min="7428" max="7428" width="36.88671875" style="46" customWidth="1"/>
    <col min="7429" max="7429" width="32.88671875" style="46" customWidth="1"/>
    <col min="7430" max="7430" width="32.33203125" style="46" customWidth="1"/>
    <col min="7431" max="7431" width="3.6640625" style="46" customWidth="1"/>
    <col min="7432" max="7432" width="13.6640625" style="46" customWidth="1"/>
    <col min="7433" max="7433" width="5.5546875" style="46" customWidth="1"/>
    <col min="7434" max="7434" width="14.109375" style="46" customWidth="1"/>
    <col min="7435" max="7435" width="5.5546875" style="46" customWidth="1"/>
    <col min="7436" max="7436" width="13.6640625" style="46" customWidth="1"/>
    <col min="7437" max="7437" width="66.6640625" style="46" customWidth="1"/>
    <col min="7438" max="7438" width="15.44140625" style="46" customWidth="1"/>
    <col min="7439" max="7439" width="12.5546875" style="46" customWidth="1"/>
    <col min="7440" max="7440" width="12.33203125" style="46" customWidth="1"/>
    <col min="7441" max="7441" width="13" style="46" customWidth="1"/>
    <col min="7442" max="7442" width="11" style="46" customWidth="1"/>
    <col min="7443" max="7443" width="13.33203125" style="46" customWidth="1"/>
    <col min="7444" max="7444" width="7.6640625" style="46" customWidth="1"/>
    <col min="7445" max="7445" width="14.109375" style="46" customWidth="1"/>
    <col min="7446" max="7446" width="35.6640625" style="46" customWidth="1"/>
    <col min="7447" max="7447" width="21.88671875" style="46" customWidth="1"/>
    <col min="7448" max="7448" width="22.88671875" style="46" customWidth="1"/>
    <col min="7449" max="7449" width="24.6640625" style="46" customWidth="1"/>
    <col min="7450" max="7450" width="31.5546875" style="46" customWidth="1"/>
    <col min="7451" max="7451" width="27.109375" style="46" customWidth="1"/>
    <col min="7452" max="7452" width="19.33203125" style="46" customWidth="1"/>
    <col min="7453" max="7681" width="11.44140625" style="46"/>
    <col min="7682" max="7682" width="0" style="46" hidden="1" customWidth="1"/>
    <col min="7683" max="7683" width="21.88671875" style="46" customWidth="1"/>
    <col min="7684" max="7684" width="36.88671875" style="46" customWidth="1"/>
    <col min="7685" max="7685" width="32.88671875" style="46" customWidth="1"/>
    <col min="7686" max="7686" width="32.33203125" style="46" customWidth="1"/>
    <col min="7687" max="7687" width="3.6640625" style="46" customWidth="1"/>
    <col min="7688" max="7688" width="13.6640625" style="46" customWidth="1"/>
    <col min="7689" max="7689" width="5.5546875" style="46" customWidth="1"/>
    <col min="7690" max="7690" width="14.109375" style="46" customWidth="1"/>
    <col min="7691" max="7691" width="5.5546875" style="46" customWidth="1"/>
    <col min="7692" max="7692" width="13.6640625" style="46" customWidth="1"/>
    <col min="7693" max="7693" width="66.6640625" style="46" customWidth="1"/>
    <col min="7694" max="7694" width="15.44140625" style="46" customWidth="1"/>
    <col min="7695" max="7695" width="12.5546875" style="46" customWidth="1"/>
    <col min="7696" max="7696" width="12.33203125" style="46" customWidth="1"/>
    <col min="7697" max="7697" width="13" style="46" customWidth="1"/>
    <col min="7698" max="7698" width="11" style="46" customWidth="1"/>
    <col min="7699" max="7699" width="13.33203125" style="46" customWidth="1"/>
    <col min="7700" max="7700" width="7.6640625" style="46" customWidth="1"/>
    <col min="7701" max="7701" width="14.109375" style="46" customWidth="1"/>
    <col min="7702" max="7702" width="35.6640625" style="46" customWidth="1"/>
    <col min="7703" max="7703" width="21.88671875" style="46" customWidth="1"/>
    <col min="7704" max="7704" width="22.88671875" style="46" customWidth="1"/>
    <col min="7705" max="7705" width="24.6640625" style="46" customWidth="1"/>
    <col min="7706" max="7706" width="31.5546875" style="46" customWidth="1"/>
    <col min="7707" max="7707" width="27.109375" style="46" customWidth="1"/>
    <col min="7708" max="7708" width="19.33203125" style="46" customWidth="1"/>
    <col min="7709" max="7937" width="11.44140625" style="46"/>
    <col min="7938" max="7938" width="0" style="46" hidden="1" customWidth="1"/>
    <col min="7939" max="7939" width="21.88671875" style="46" customWidth="1"/>
    <col min="7940" max="7940" width="36.88671875" style="46" customWidth="1"/>
    <col min="7941" max="7941" width="32.88671875" style="46" customWidth="1"/>
    <col min="7942" max="7942" width="32.33203125" style="46" customWidth="1"/>
    <col min="7943" max="7943" width="3.6640625" style="46" customWidth="1"/>
    <col min="7944" max="7944" width="13.6640625" style="46" customWidth="1"/>
    <col min="7945" max="7945" width="5.5546875" style="46" customWidth="1"/>
    <col min="7946" max="7946" width="14.109375" style="46" customWidth="1"/>
    <col min="7947" max="7947" width="5.5546875" style="46" customWidth="1"/>
    <col min="7948" max="7948" width="13.6640625" style="46" customWidth="1"/>
    <col min="7949" max="7949" width="66.6640625" style="46" customWidth="1"/>
    <col min="7950" max="7950" width="15.44140625" style="46" customWidth="1"/>
    <col min="7951" max="7951" width="12.5546875" style="46" customWidth="1"/>
    <col min="7952" max="7952" width="12.33203125" style="46" customWidth="1"/>
    <col min="7953" max="7953" width="13" style="46" customWidth="1"/>
    <col min="7954" max="7954" width="11" style="46" customWidth="1"/>
    <col min="7955" max="7955" width="13.33203125" style="46" customWidth="1"/>
    <col min="7956" max="7956" width="7.6640625" style="46" customWidth="1"/>
    <col min="7957" max="7957" width="14.109375" style="46" customWidth="1"/>
    <col min="7958" max="7958" width="35.6640625" style="46" customWidth="1"/>
    <col min="7959" max="7959" width="21.88671875" style="46" customWidth="1"/>
    <col min="7960" max="7960" width="22.88671875" style="46" customWidth="1"/>
    <col min="7961" max="7961" width="24.6640625" style="46" customWidth="1"/>
    <col min="7962" max="7962" width="31.5546875" style="46" customWidth="1"/>
    <col min="7963" max="7963" width="27.109375" style="46" customWidth="1"/>
    <col min="7964" max="7964" width="19.33203125" style="46" customWidth="1"/>
    <col min="7965" max="8193" width="11.44140625" style="46"/>
    <col min="8194" max="8194" width="0" style="46" hidden="1" customWidth="1"/>
    <col min="8195" max="8195" width="21.88671875" style="46" customWidth="1"/>
    <col min="8196" max="8196" width="36.88671875" style="46" customWidth="1"/>
    <col min="8197" max="8197" width="32.88671875" style="46" customWidth="1"/>
    <col min="8198" max="8198" width="32.33203125" style="46" customWidth="1"/>
    <col min="8199" max="8199" width="3.6640625" style="46" customWidth="1"/>
    <col min="8200" max="8200" width="13.6640625" style="46" customWidth="1"/>
    <col min="8201" max="8201" width="5.5546875" style="46" customWidth="1"/>
    <col min="8202" max="8202" width="14.109375" style="46" customWidth="1"/>
    <col min="8203" max="8203" width="5.5546875" style="46" customWidth="1"/>
    <col min="8204" max="8204" width="13.6640625" style="46" customWidth="1"/>
    <col min="8205" max="8205" width="66.6640625" style="46" customWidth="1"/>
    <col min="8206" max="8206" width="15.44140625" style="46" customWidth="1"/>
    <col min="8207" max="8207" width="12.5546875" style="46" customWidth="1"/>
    <col min="8208" max="8208" width="12.33203125" style="46" customWidth="1"/>
    <col min="8209" max="8209" width="13" style="46" customWidth="1"/>
    <col min="8210" max="8210" width="11" style="46" customWidth="1"/>
    <col min="8211" max="8211" width="13.33203125" style="46" customWidth="1"/>
    <col min="8212" max="8212" width="7.6640625" style="46" customWidth="1"/>
    <col min="8213" max="8213" width="14.109375" style="46" customWidth="1"/>
    <col min="8214" max="8214" width="35.6640625" style="46" customWidth="1"/>
    <col min="8215" max="8215" width="21.88671875" style="46" customWidth="1"/>
    <col min="8216" max="8216" width="22.88671875" style="46" customWidth="1"/>
    <col min="8217" max="8217" width="24.6640625" style="46" customWidth="1"/>
    <col min="8218" max="8218" width="31.5546875" style="46" customWidth="1"/>
    <col min="8219" max="8219" width="27.109375" style="46" customWidth="1"/>
    <col min="8220" max="8220" width="19.33203125" style="46" customWidth="1"/>
    <col min="8221" max="8449" width="11.44140625" style="46"/>
    <col min="8450" max="8450" width="0" style="46" hidden="1" customWidth="1"/>
    <col min="8451" max="8451" width="21.88671875" style="46" customWidth="1"/>
    <col min="8452" max="8452" width="36.88671875" style="46" customWidth="1"/>
    <col min="8453" max="8453" width="32.88671875" style="46" customWidth="1"/>
    <col min="8454" max="8454" width="32.33203125" style="46" customWidth="1"/>
    <col min="8455" max="8455" width="3.6640625" style="46" customWidth="1"/>
    <col min="8456" max="8456" width="13.6640625" style="46" customWidth="1"/>
    <col min="8457" max="8457" width="5.5546875" style="46" customWidth="1"/>
    <col min="8458" max="8458" width="14.109375" style="46" customWidth="1"/>
    <col min="8459" max="8459" width="5.5546875" style="46" customWidth="1"/>
    <col min="8460" max="8460" width="13.6640625" style="46" customWidth="1"/>
    <col min="8461" max="8461" width="66.6640625" style="46" customWidth="1"/>
    <col min="8462" max="8462" width="15.44140625" style="46" customWidth="1"/>
    <col min="8463" max="8463" width="12.5546875" style="46" customWidth="1"/>
    <col min="8464" max="8464" width="12.33203125" style="46" customWidth="1"/>
    <col min="8465" max="8465" width="13" style="46" customWidth="1"/>
    <col min="8466" max="8466" width="11" style="46" customWidth="1"/>
    <col min="8467" max="8467" width="13.33203125" style="46" customWidth="1"/>
    <col min="8468" max="8468" width="7.6640625" style="46" customWidth="1"/>
    <col min="8469" max="8469" width="14.109375" style="46" customWidth="1"/>
    <col min="8470" max="8470" width="35.6640625" style="46" customWidth="1"/>
    <col min="8471" max="8471" width="21.88671875" style="46" customWidth="1"/>
    <col min="8472" max="8472" width="22.88671875" style="46" customWidth="1"/>
    <col min="8473" max="8473" width="24.6640625" style="46" customWidth="1"/>
    <col min="8474" max="8474" width="31.5546875" style="46" customWidth="1"/>
    <col min="8475" max="8475" width="27.109375" style="46" customWidth="1"/>
    <col min="8476" max="8476" width="19.33203125" style="46" customWidth="1"/>
    <col min="8477" max="8705" width="11.44140625" style="46"/>
    <col min="8706" max="8706" width="0" style="46" hidden="1" customWidth="1"/>
    <col min="8707" max="8707" width="21.88671875" style="46" customWidth="1"/>
    <col min="8708" max="8708" width="36.88671875" style="46" customWidth="1"/>
    <col min="8709" max="8709" width="32.88671875" style="46" customWidth="1"/>
    <col min="8710" max="8710" width="32.33203125" style="46" customWidth="1"/>
    <col min="8711" max="8711" width="3.6640625" style="46" customWidth="1"/>
    <col min="8712" max="8712" width="13.6640625" style="46" customWidth="1"/>
    <col min="8713" max="8713" width="5.5546875" style="46" customWidth="1"/>
    <col min="8714" max="8714" width="14.109375" style="46" customWidth="1"/>
    <col min="8715" max="8715" width="5.5546875" style="46" customWidth="1"/>
    <col min="8716" max="8716" width="13.6640625" style="46" customWidth="1"/>
    <col min="8717" max="8717" width="66.6640625" style="46" customWidth="1"/>
    <col min="8718" max="8718" width="15.44140625" style="46" customWidth="1"/>
    <col min="8719" max="8719" width="12.5546875" style="46" customWidth="1"/>
    <col min="8720" max="8720" width="12.33203125" style="46" customWidth="1"/>
    <col min="8721" max="8721" width="13" style="46" customWidth="1"/>
    <col min="8722" max="8722" width="11" style="46" customWidth="1"/>
    <col min="8723" max="8723" width="13.33203125" style="46" customWidth="1"/>
    <col min="8724" max="8724" width="7.6640625" style="46" customWidth="1"/>
    <col min="8725" max="8725" width="14.109375" style="46" customWidth="1"/>
    <col min="8726" max="8726" width="35.6640625" style="46" customWidth="1"/>
    <col min="8727" max="8727" width="21.88671875" style="46" customWidth="1"/>
    <col min="8728" max="8728" width="22.88671875" style="46" customWidth="1"/>
    <col min="8729" max="8729" width="24.6640625" style="46" customWidth="1"/>
    <col min="8730" max="8730" width="31.5546875" style="46" customWidth="1"/>
    <col min="8731" max="8731" width="27.109375" style="46" customWidth="1"/>
    <col min="8732" max="8732" width="19.33203125" style="46" customWidth="1"/>
    <col min="8733" max="8961" width="11.44140625" style="46"/>
    <col min="8962" max="8962" width="0" style="46" hidden="1" customWidth="1"/>
    <col min="8963" max="8963" width="21.88671875" style="46" customWidth="1"/>
    <col min="8964" max="8964" width="36.88671875" style="46" customWidth="1"/>
    <col min="8965" max="8965" width="32.88671875" style="46" customWidth="1"/>
    <col min="8966" max="8966" width="32.33203125" style="46" customWidth="1"/>
    <col min="8967" max="8967" width="3.6640625" style="46" customWidth="1"/>
    <col min="8968" max="8968" width="13.6640625" style="46" customWidth="1"/>
    <col min="8969" max="8969" width="5.5546875" style="46" customWidth="1"/>
    <col min="8970" max="8970" width="14.109375" style="46" customWidth="1"/>
    <col min="8971" max="8971" width="5.5546875" style="46" customWidth="1"/>
    <col min="8972" max="8972" width="13.6640625" style="46" customWidth="1"/>
    <col min="8973" max="8973" width="66.6640625" style="46" customWidth="1"/>
    <col min="8974" max="8974" width="15.44140625" style="46" customWidth="1"/>
    <col min="8975" max="8975" width="12.5546875" style="46" customWidth="1"/>
    <col min="8976" max="8976" width="12.33203125" style="46" customWidth="1"/>
    <col min="8977" max="8977" width="13" style="46" customWidth="1"/>
    <col min="8978" max="8978" width="11" style="46" customWidth="1"/>
    <col min="8979" max="8979" width="13.33203125" style="46" customWidth="1"/>
    <col min="8980" max="8980" width="7.6640625" style="46" customWidth="1"/>
    <col min="8981" max="8981" width="14.109375" style="46" customWidth="1"/>
    <col min="8982" max="8982" width="35.6640625" style="46" customWidth="1"/>
    <col min="8983" max="8983" width="21.88671875" style="46" customWidth="1"/>
    <col min="8984" max="8984" width="22.88671875" style="46" customWidth="1"/>
    <col min="8985" max="8985" width="24.6640625" style="46" customWidth="1"/>
    <col min="8986" max="8986" width="31.5546875" style="46" customWidth="1"/>
    <col min="8987" max="8987" width="27.109375" style="46" customWidth="1"/>
    <col min="8988" max="8988" width="19.33203125" style="46" customWidth="1"/>
    <col min="8989" max="9217" width="11.44140625" style="46"/>
    <col min="9218" max="9218" width="0" style="46" hidden="1" customWidth="1"/>
    <col min="9219" max="9219" width="21.88671875" style="46" customWidth="1"/>
    <col min="9220" max="9220" width="36.88671875" style="46" customWidth="1"/>
    <col min="9221" max="9221" width="32.88671875" style="46" customWidth="1"/>
    <col min="9222" max="9222" width="32.33203125" style="46" customWidth="1"/>
    <col min="9223" max="9223" width="3.6640625" style="46" customWidth="1"/>
    <col min="9224" max="9224" width="13.6640625" style="46" customWidth="1"/>
    <col min="9225" max="9225" width="5.5546875" style="46" customWidth="1"/>
    <col min="9226" max="9226" width="14.109375" style="46" customWidth="1"/>
    <col min="9227" max="9227" width="5.5546875" style="46" customWidth="1"/>
    <col min="9228" max="9228" width="13.6640625" style="46" customWidth="1"/>
    <col min="9229" max="9229" width="66.6640625" style="46" customWidth="1"/>
    <col min="9230" max="9230" width="15.44140625" style="46" customWidth="1"/>
    <col min="9231" max="9231" width="12.5546875" style="46" customWidth="1"/>
    <col min="9232" max="9232" width="12.33203125" style="46" customWidth="1"/>
    <col min="9233" max="9233" width="13" style="46" customWidth="1"/>
    <col min="9234" max="9234" width="11" style="46" customWidth="1"/>
    <col min="9235" max="9235" width="13.33203125" style="46" customWidth="1"/>
    <col min="9236" max="9236" width="7.6640625" style="46" customWidth="1"/>
    <col min="9237" max="9237" width="14.109375" style="46" customWidth="1"/>
    <col min="9238" max="9238" width="35.6640625" style="46" customWidth="1"/>
    <col min="9239" max="9239" width="21.88671875" style="46" customWidth="1"/>
    <col min="9240" max="9240" width="22.88671875" style="46" customWidth="1"/>
    <col min="9241" max="9241" width="24.6640625" style="46" customWidth="1"/>
    <col min="9242" max="9242" width="31.5546875" style="46" customWidth="1"/>
    <col min="9243" max="9243" width="27.109375" style="46" customWidth="1"/>
    <col min="9244" max="9244" width="19.33203125" style="46" customWidth="1"/>
    <col min="9245" max="9473" width="11.44140625" style="46"/>
    <col min="9474" max="9474" width="0" style="46" hidden="1" customWidth="1"/>
    <col min="9475" max="9475" width="21.88671875" style="46" customWidth="1"/>
    <col min="9476" max="9476" width="36.88671875" style="46" customWidth="1"/>
    <col min="9477" max="9477" width="32.88671875" style="46" customWidth="1"/>
    <col min="9478" max="9478" width="32.33203125" style="46" customWidth="1"/>
    <col min="9479" max="9479" width="3.6640625" style="46" customWidth="1"/>
    <col min="9480" max="9480" width="13.6640625" style="46" customWidth="1"/>
    <col min="9481" max="9481" width="5.5546875" style="46" customWidth="1"/>
    <col min="9482" max="9482" width="14.109375" style="46" customWidth="1"/>
    <col min="9483" max="9483" width="5.5546875" style="46" customWidth="1"/>
    <col min="9484" max="9484" width="13.6640625" style="46" customWidth="1"/>
    <col min="9485" max="9485" width="66.6640625" style="46" customWidth="1"/>
    <col min="9486" max="9486" width="15.44140625" style="46" customWidth="1"/>
    <col min="9487" max="9487" width="12.5546875" style="46" customWidth="1"/>
    <col min="9488" max="9488" width="12.33203125" style="46" customWidth="1"/>
    <col min="9489" max="9489" width="13" style="46" customWidth="1"/>
    <col min="9490" max="9490" width="11" style="46" customWidth="1"/>
    <col min="9491" max="9491" width="13.33203125" style="46" customWidth="1"/>
    <col min="9492" max="9492" width="7.6640625" style="46" customWidth="1"/>
    <col min="9493" max="9493" width="14.109375" style="46" customWidth="1"/>
    <col min="9494" max="9494" width="35.6640625" style="46" customWidth="1"/>
    <col min="9495" max="9495" width="21.88671875" style="46" customWidth="1"/>
    <col min="9496" max="9496" width="22.88671875" style="46" customWidth="1"/>
    <col min="9497" max="9497" width="24.6640625" style="46" customWidth="1"/>
    <col min="9498" max="9498" width="31.5546875" style="46" customWidth="1"/>
    <col min="9499" max="9499" width="27.109375" style="46" customWidth="1"/>
    <col min="9500" max="9500" width="19.33203125" style="46" customWidth="1"/>
    <col min="9501" max="9729" width="11.44140625" style="46"/>
    <col min="9730" max="9730" width="0" style="46" hidden="1" customWidth="1"/>
    <col min="9731" max="9731" width="21.88671875" style="46" customWidth="1"/>
    <col min="9732" max="9732" width="36.88671875" style="46" customWidth="1"/>
    <col min="9733" max="9733" width="32.88671875" style="46" customWidth="1"/>
    <col min="9734" max="9734" width="32.33203125" style="46" customWidth="1"/>
    <col min="9735" max="9735" width="3.6640625" style="46" customWidth="1"/>
    <col min="9736" max="9736" width="13.6640625" style="46" customWidth="1"/>
    <col min="9737" max="9737" width="5.5546875" style="46" customWidth="1"/>
    <col min="9738" max="9738" width="14.109375" style="46" customWidth="1"/>
    <col min="9739" max="9739" width="5.5546875" style="46" customWidth="1"/>
    <col min="9740" max="9740" width="13.6640625" style="46" customWidth="1"/>
    <col min="9741" max="9741" width="66.6640625" style="46" customWidth="1"/>
    <col min="9742" max="9742" width="15.44140625" style="46" customWidth="1"/>
    <col min="9743" max="9743" width="12.5546875" style="46" customWidth="1"/>
    <col min="9744" max="9744" width="12.33203125" style="46" customWidth="1"/>
    <col min="9745" max="9745" width="13" style="46" customWidth="1"/>
    <col min="9746" max="9746" width="11" style="46" customWidth="1"/>
    <col min="9747" max="9747" width="13.33203125" style="46" customWidth="1"/>
    <col min="9748" max="9748" width="7.6640625" style="46" customWidth="1"/>
    <col min="9749" max="9749" width="14.109375" style="46" customWidth="1"/>
    <col min="9750" max="9750" width="35.6640625" style="46" customWidth="1"/>
    <col min="9751" max="9751" width="21.88671875" style="46" customWidth="1"/>
    <col min="9752" max="9752" width="22.88671875" style="46" customWidth="1"/>
    <col min="9753" max="9753" width="24.6640625" style="46" customWidth="1"/>
    <col min="9754" max="9754" width="31.5546875" style="46" customWidth="1"/>
    <col min="9755" max="9755" width="27.109375" style="46" customWidth="1"/>
    <col min="9756" max="9756" width="19.33203125" style="46" customWidth="1"/>
    <col min="9757" max="9985" width="11.44140625" style="46"/>
    <col min="9986" max="9986" width="0" style="46" hidden="1" customWidth="1"/>
    <col min="9987" max="9987" width="21.88671875" style="46" customWidth="1"/>
    <col min="9988" max="9988" width="36.88671875" style="46" customWidth="1"/>
    <col min="9989" max="9989" width="32.88671875" style="46" customWidth="1"/>
    <col min="9990" max="9990" width="32.33203125" style="46" customWidth="1"/>
    <col min="9991" max="9991" width="3.6640625" style="46" customWidth="1"/>
    <col min="9992" max="9992" width="13.6640625" style="46" customWidth="1"/>
    <col min="9993" max="9993" width="5.5546875" style="46" customWidth="1"/>
    <col min="9994" max="9994" width="14.109375" style="46" customWidth="1"/>
    <col min="9995" max="9995" width="5.5546875" style="46" customWidth="1"/>
    <col min="9996" max="9996" width="13.6640625" style="46" customWidth="1"/>
    <col min="9997" max="9997" width="66.6640625" style="46" customWidth="1"/>
    <col min="9998" max="9998" width="15.44140625" style="46" customWidth="1"/>
    <col min="9999" max="9999" width="12.5546875" style="46" customWidth="1"/>
    <col min="10000" max="10000" width="12.33203125" style="46" customWidth="1"/>
    <col min="10001" max="10001" width="13" style="46" customWidth="1"/>
    <col min="10002" max="10002" width="11" style="46" customWidth="1"/>
    <col min="10003" max="10003" width="13.33203125" style="46" customWidth="1"/>
    <col min="10004" max="10004" width="7.6640625" style="46" customWidth="1"/>
    <col min="10005" max="10005" width="14.109375" style="46" customWidth="1"/>
    <col min="10006" max="10006" width="35.6640625" style="46" customWidth="1"/>
    <col min="10007" max="10007" width="21.88671875" style="46" customWidth="1"/>
    <col min="10008" max="10008" width="22.88671875" style="46" customWidth="1"/>
    <col min="10009" max="10009" width="24.6640625" style="46" customWidth="1"/>
    <col min="10010" max="10010" width="31.5546875" style="46" customWidth="1"/>
    <col min="10011" max="10011" width="27.109375" style="46" customWidth="1"/>
    <col min="10012" max="10012" width="19.33203125" style="46" customWidth="1"/>
    <col min="10013" max="10241" width="11.44140625" style="46"/>
    <col min="10242" max="10242" width="0" style="46" hidden="1" customWidth="1"/>
    <col min="10243" max="10243" width="21.88671875" style="46" customWidth="1"/>
    <col min="10244" max="10244" width="36.88671875" style="46" customWidth="1"/>
    <col min="10245" max="10245" width="32.88671875" style="46" customWidth="1"/>
    <col min="10246" max="10246" width="32.33203125" style="46" customWidth="1"/>
    <col min="10247" max="10247" width="3.6640625" style="46" customWidth="1"/>
    <col min="10248" max="10248" width="13.6640625" style="46" customWidth="1"/>
    <col min="10249" max="10249" width="5.5546875" style="46" customWidth="1"/>
    <col min="10250" max="10250" width="14.109375" style="46" customWidth="1"/>
    <col min="10251" max="10251" width="5.5546875" style="46" customWidth="1"/>
    <col min="10252" max="10252" width="13.6640625" style="46" customWidth="1"/>
    <col min="10253" max="10253" width="66.6640625" style="46" customWidth="1"/>
    <col min="10254" max="10254" width="15.44140625" style="46" customWidth="1"/>
    <col min="10255" max="10255" width="12.5546875" style="46" customWidth="1"/>
    <col min="10256" max="10256" width="12.33203125" style="46" customWidth="1"/>
    <col min="10257" max="10257" width="13" style="46" customWidth="1"/>
    <col min="10258" max="10258" width="11" style="46" customWidth="1"/>
    <col min="10259" max="10259" width="13.33203125" style="46" customWidth="1"/>
    <col min="10260" max="10260" width="7.6640625" style="46" customWidth="1"/>
    <col min="10261" max="10261" width="14.109375" style="46" customWidth="1"/>
    <col min="10262" max="10262" width="35.6640625" style="46" customWidth="1"/>
    <col min="10263" max="10263" width="21.88671875" style="46" customWidth="1"/>
    <col min="10264" max="10264" width="22.88671875" style="46" customWidth="1"/>
    <col min="10265" max="10265" width="24.6640625" style="46" customWidth="1"/>
    <col min="10266" max="10266" width="31.5546875" style="46" customWidth="1"/>
    <col min="10267" max="10267" width="27.109375" style="46" customWidth="1"/>
    <col min="10268" max="10268" width="19.33203125" style="46" customWidth="1"/>
    <col min="10269" max="10497" width="11.44140625" style="46"/>
    <col min="10498" max="10498" width="0" style="46" hidden="1" customWidth="1"/>
    <col min="10499" max="10499" width="21.88671875" style="46" customWidth="1"/>
    <col min="10500" max="10500" width="36.88671875" style="46" customWidth="1"/>
    <col min="10501" max="10501" width="32.88671875" style="46" customWidth="1"/>
    <col min="10502" max="10502" width="32.33203125" style="46" customWidth="1"/>
    <col min="10503" max="10503" width="3.6640625" style="46" customWidth="1"/>
    <col min="10504" max="10504" width="13.6640625" style="46" customWidth="1"/>
    <col min="10505" max="10505" width="5.5546875" style="46" customWidth="1"/>
    <col min="10506" max="10506" width="14.109375" style="46" customWidth="1"/>
    <col min="10507" max="10507" width="5.5546875" style="46" customWidth="1"/>
    <col min="10508" max="10508" width="13.6640625" style="46" customWidth="1"/>
    <col min="10509" max="10509" width="66.6640625" style="46" customWidth="1"/>
    <col min="10510" max="10510" width="15.44140625" style="46" customWidth="1"/>
    <col min="10511" max="10511" width="12.5546875" style="46" customWidth="1"/>
    <col min="10512" max="10512" width="12.33203125" style="46" customWidth="1"/>
    <col min="10513" max="10513" width="13" style="46" customWidth="1"/>
    <col min="10514" max="10514" width="11" style="46" customWidth="1"/>
    <col min="10515" max="10515" width="13.33203125" style="46" customWidth="1"/>
    <col min="10516" max="10516" width="7.6640625" style="46" customWidth="1"/>
    <col min="10517" max="10517" width="14.109375" style="46" customWidth="1"/>
    <col min="10518" max="10518" width="35.6640625" style="46" customWidth="1"/>
    <col min="10519" max="10519" width="21.88671875" style="46" customWidth="1"/>
    <col min="10520" max="10520" width="22.88671875" style="46" customWidth="1"/>
    <col min="10521" max="10521" width="24.6640625" style="46" customWidth="1"/>
    <col min="10522" max="10522" width="31.5546875" style="46" customWidth="1"/>
    <col min="10523" max="10523" width="27.109375" style="46" customWidth="1"/>
    <col min="10524" max="10524" width="19.33203125" style="46" customWidth="1"/>
    <col min="10525" max="10753" width="11.44140625" style="46"/>
    <col min="10754" max="10754" width="0" style="46" hidden="1" customWidth="1"/>
    <col min="10755" max="10755" width="21.88671875" style="46" customWidth="1"/>
    <col min="10756" max="10756" width="36.88671875" style="46" customWidth="1"/>
    <col min="10757" max="10757" width="32.88671875" style="46" customWidth="1"/>
    <col min="10758" max="10758" width="32.33203125" style="46" customWidth="1"/>
    <col min="10759" max="10759" width="3.6640625" style="46" customWidth="1"/>
    <col min="10760" max="10760" width="13.6640625" style="46" customWidth="1"/>
    <col min="10761" max="10761" width="5.5546875" style="46" customWidth="1"/>
    <col min="10762" max="10762" width="14.109375" style="46" customWidth="1"/>
    <col min="10763" max="10763" width="5.5546875" style="46" customWidth="1"/>
    <col min="10764" max="10764" width="13.6640625" style="46" customWidth="1"/>
    <col min="10765" max="10765" width="66.6640625" style="46" customWidth="1"/>
    <col min="10766" max="10766" width="15.44140625" style="46" customWidth="1"/>
    <col min="10767" max="10767" width="12.5546875" style="46" customWidth="1"/>
    <col min="10768" max="10768" width="12.33203125" style="46" customWidth="1"/>
    <col min="10769" max="10769" width="13" style="46" customWidth="1"/>
    <col min="10770" max="10770" width="11" style="46" customWidth="1"/>
    <col min="10771" max="10771" width="13.33203125" style="46" customWidth="1"/>
    <col min="10772" max="10772" width="7.6640625" style="46" customWidth="1"/>
    <col min="10773" max="10773" width="14.109375" style="46" customWidth="1"/>
    <col min="10774" max="10774" width="35.6640625" style="46" customWidth="1"/>
    <col min="10775" max="10775" width="21.88671875" style="46" customWidth="1"/>
    <col min="10776" max="10776" width="22.88671875" style="46" customWidth="1"/>
    <col min="10777" max="10777" width="24.6640625" style="46" customWidth="1"/>
    <col min="10778" max="10778" width="31.5546875" style="46" customWidth="1"/>
    <col min="10779" max="10779" width="27.109375" style="46" customWidth="1"/>
    <col min="10780" max="10780" width="19.33203125" style="46" customWidth="1"/>
    <col min="10781" max="11009" width="11.44140625" style="46"/>
    <col min="11010" max="11010" width="0" style="46" hidden="1" customWidth="1"/>
    <col min="11011" max="11011" width="21.88671875" style="46" customWidth="1"/>
    <col min="11012" max="11012" width="36.88671875" style="46" customWidth="1"/>
    <col min="11013" max="11013" width="32.88671875" style="46" customWidth="1"/>
    <col min="11014" max="11014" width="32.33203125" style="46" customWidth="1"/>
    <col min="11015" max="11015" width="3.6640625" style="46" customWidth="1"/>
    <col min="11016" max="11016" width="13.6640625" style="46" customWidth="1"/>
    <col min="11017" max="11017" width="5.5546875" style="46" customWidth="1"/>
    <col min="11018" max="11018" width="14.109375" style="46" customWidth="1"/>
    <col min="11019" max="11019" width="5.5546875" style="46" customWidth="1"/>
    <col min="11020" max="11020" width="13.6640625" style="46" customWidth="1"/>
    <col min="11021" max="11021" width="66.6640625" style="46" customWidth="1"/>
    <col min="11022" max="11022" width="15.44140625" style="46" customWidth="1"/>
    <col min="11023" max="11023" width="12.5546875" style="46" customWidth="1"/>
    <col min="11024" max="11024" width="12.33203125" style="46" customWidth="1"/>
    <col min="11025" max="11025" width="13" style="46" customWidth="1"/>
    <col min="11026" max="11026" width="11" style="46" customWidth="1"/>
    <col min="11027" max="11027" width="13.33203125" style="46" customWidth="1"/>
    <col min="11028" max="11028" width="7.6640625" style="46" customWidth="1"/>
    <col min="11029" max="11029" width="14.109375" style="46" customWidth="1"/>
    <col min="11030" max="11030" width="35.6640625" style="46" customWidth="1"/>
    <col min="11031" max="11031" width="21.88671875" style="46" customWidth="1"/>
    <col min="11032" max="11032" width="22.88671875" style="46" customWidth="1"/>
    <col min="11033" max="11033" width="24.6640625" style="46" customWidth="1"/>
    <col min="11034" max="11034" width="31.5546875" style="46" customWidth="1"/>
    <col min="11035" max="11035" width="27.109375" style="46" customWidth="1"/>
    <col min="11036" max="11036" width="19.33203125" style="46" customWidth="1"/>
    <col min="11037" max="11265" width="11.44140625" style="46"/>
    <col min="11266" max="11266" width="0" style="46" hidden="1" customWidth="1"/>
    <col min="11267" max="11267" width="21.88671875" style="46" customWidth="1"/>
    <col min="11268" max="11268" width="36.88671875" style="46" customWidth="1"/>
    <col min="11269" max="11269" width="32.88671875" style="46" customWidth="1"/>
    <col min="11270" max="11270" width="32.33203125" style="46" customWidth="1"/>
    <col min="11271" max="11271" width="3.6640625" style="46" customWidth="1"/>
    <col min="11272" max="11272" width="13.6640625" style="46" customWidth="1"/>
    <col min="11273" max="11273" width="5.5546875" style="46" customWidth="1"/>
    <col min="11274" max="11274" width="14.109375" style="46" customWidth="1"/>
    <col min="11275" max="11275" width="5.5546875" style="46" customWidth="1"/>
    <col min="11276" max="11276" width="13.6640625" style="46" customWidth="1"/>
    <col min="11277" max="11277" width="66.6640625" style="46" customWidth="1"/>
    <col min="11278" max="11278" width="15.44140625" style="46" customWidth="1"/>
    <col min="11279" max="11279" width="12.5546875" style="46" customWidth="1"/>
    <col min="11280" max="11280" width="12.33203125" style="46" customWidth="1"/>
    <col min="11281" max="11281" width="13" style="46" customWidth="1"/>
    <col min="11282" max="11282" width="11" style="46" customWidth="1"/>
    <col min="11283" max="11283" width="13.33203125" style="46" customWidth="1"/>
    <col min="11284" max="11284" width="7.6640625" style="46" customWidth="1"/>
    <col min="11285" max="11285" width="14.109375" style="46" customWidth="1"/>
    <col min="11286" max="11286" width="35.6640625" style="46" customWidth="1"/>
    <col min="11287" max="11287" width="21.88671875" style="46" customWidth="1"/>
    <col min="11288" max="11288" width="22.88671875" style="46" customWidth="1"/>
    <col min="11289" max="11289" width="24.6640625" style="46" customWidth="1"/>
    <col min="11290" max="11290" width="31.5546875" style="46" customWidth="1"/>
    <col min="11291" max="11291" width="27.109375" style="46" customWidth="1"/>
    <col min="11292" max="11292" width="19.33203125" style="46" customWidth="1"/>
    <col min="11293" max="11521" width="11.44140625" style="46"/>
    <col min="11522" max="11522" width="0" style="46" hidden="1" customWidth="1"/>
    <col min="11523" max="11523" width="21.88671875" style="46" customWidth="1"/>
    <col min="11524" max="11524" width="36.88671875" style="46" customWidth="1"/>
    <col min="11525" max="11525" width="32.88671875" style="46" customWidth="1"/>
    <col min="11526" max="11526" width="32.33203125" style="46" customWidth="1"/>
    <col min="11527" max="11527" width="3.6640625" style="46" customWidth="1"/>
    <col min="11528" max="11528" width="13.6640625" style="46" customWidth="1"/>
    <col min="11529" max="11529" width="5.5546875" style="46" customWidth="1"/>
    <col min="11530" max="11530" width="14.109375" style="46" customWidth="1"/>
    <col min="11531" max="11531" width="5.5546875" style="46" customWidth="1"/>
    <col min="11532" max="11532" width="13.6640625" style="46" customWidth="1"/>
    <col min="11533" max="11533" width="66.6640625" style="46" customWidth="1"/>
    <col min="11534" max="11534" width="15.44140625" style="46" customWidth="1"/>
    <col min="11535" max="11535" width="12.5546875" style="46" customWidth="1"/>
    <col min="11536" max="11536" width="12.33203125" style="46" customWidth="1"/>
    <col min="11537" max="11537" width="13" style="46" customWidth="1"/>
    <col min="11538" max="11538" width="11" style="46" customWidth="1"/>
    <col min="11539" max="11539" width="13.33203125" style="46" customWidth="1"/>
    <col min="11540" max="11540" width="7.6640625" style="46" customWidth="1"/>
    <col min="11541" max="11541" width="14.109375" style="46" customWidth="1"/>
    <col min="11542" max="11542" width="35.6640625" style="46" customWidth="1"/>
    <col min="11543" max="11543" width="21.88671875" style="46" customWidth="1"/>
    <col min="11544" max="11544" width="22.88671875" style="46" customWidth="1"/>
    <col min="11545" max="11545" width="24.6640625" style="46" customWidth="1"/>
    <col min="11546" max="11546" width="31.5546875" style="46" customWidth="1"/>
    <col min="11547" max="11547" width="27.109375" style="46" customWidth="1"/>
    <col min="11548" max="11548" width="19.33203125" style="46" customWidth="1"/>
    <col min="11549" max="11777" width="11.44140625" style="46"/>
    <col min="11778" max="11778" width="0" style="46" hidden="1" customWidth="1"/>
    <col min="11779" max="11779" width="21.88671875" style="46" customWidth="1"/>
    <col min="11780" max="11780" width="36.88671875" style="46" customWidth="1"/>
    <col min="11781" max="11781" width="32.88671875" style="46" customWidth="1"/>
    <col min="11782" max="11782" width="32.33203125" style="46" customWidth="1"/>
    <col min="11783" max="11783" width="3.6640625" style="46" customWidth="1"/>
    <col min="11784" max="11784" width="13.6640625" style="46" customWidth="1"/>
    <col min="11785" max="11785" width="5.5546875" style="46" customWidth="1"/>
    <col min="11786" max="11786" width="14.109375" style="46" customWidth="1"/>
    <col min="11787" max="11787" width="5.5546875" style="46" customWidth="1"/>
    <col min="11788" max="11788" width="13.6640625" style="46" customWidth="1"/>
    <col min="11789" max="11789" width="66.6640625" style="46" customWidth="1"/>
    <col min="11790" max="11790" width="15.44140625" style="46" customWidth="1"/>
    <col min="11791" max="11791" width="12.5546875" style="46" customWidth="1"/>
    <col min="11792" max="11792" width="12.33203125" style="46" customWidth="1"/>
    <col min="11793" max="11793" width="13" style="46" customWidth="1"/>
    <col min="11794" max="11794" width="11" style="46" customWidth="1"/>
    <col min="11795" max="11795" width="13.33203125" style="46" customWidth="1"/>
    <col min="11796" max="11796" width="7.6640625" style="46" customWidth="1"/>
    <col min="11797" max="11797" width="14.109375" style="46" customWidth="1"/>
    <col min="11798" max="11798" width="35.6640625" style="46" customWidth="1"/>
    <col min="11799" max="11799" width="21.88671875" style="46" customWidth="1"/>
    <col min="11800" max="11800" width="22.88671875" style="46" customWidth="1"/>
    <col min="11801" max="11801" width="24.6640625" style="46" customWidth="1"/>
    <col min="11802" max="11802" width="31.5546875" style="46" customWidth="1"/>
    <col min="11803" max="11803" width="27.109375" style="46" customWidth="1"/>
    <col min="11804" max="11804" width="19.33203125" style="46" customWidth="1"/>
    <col min="11805" max="12033" width="11.44140625" style="46"/>
    <col min="12034" max="12034" width="0" style="46" hidden="1" customWidth="1"/>
    <col min="12035" max="12035" width="21.88671875" style="46" customWidth="1"/>
    <col min="12036" max="12036" width="36.88671875" style="46" customWidth="1"/>
    <col min="12037" max="12037" width="32.88671875" style="46" customWidth="1"/>
    <col min="12038" max="12038" width="32.33203125" style="46" customWidth="1"/>
    <col min="12039" max="12039" width="3.6640625" style="46" customWidth="1"/>
    <col min="12040" max="12040" width="13.6640625" style="46" customWidth="1"/>
    <col min="12041" max="12041" width="5.5546875" style="46" customWidth="1"/>
    <col min="12042" max="12042" width="14.109375" style="46" customWidth="1"/>
    <col min="12043" max="12043" width="5.5546875" style="46" customWidth="1"/>
    <col min="12044" max="12044" width="13.6640625" style="46" customWidth="1"/>
    <col min="12045" max="12045" width="66.6640625" style="46" customWidth="1"/>
    <col min="12046" max="12046" width="15.44140625" style="46" customWidth="1"/>
    <col min="12047" max="12047" width="12.5546875" style="46" customWidth="1"/>
    <col min="12048" max="12048" width="12.33203125" style="46" customWidth="1"/>
    <col min="12049" max="12049" width="13" style="46" customWidth="1"/>
    <col min="12050" max="12050" width="11" style="46" customWidth="1"/>
    <col min="12051" max="12051" width="13.33203125" style="46" customWidth="1"/>
    <col min="12052" max="12052" width="7.6640625" style="46" customWidth="1"/>
    <col min="12053" max="12053" width="14.109375" style="46" customWidth="1"/>
    <col min="12054" max="12054" width="35.6640625" style="46" customWidth="1"/>
    <col min="12055" max="12055" width="21.88671875" style="46" customWidth="1"/>
    <col min="12056" max="12056" width="22.88671875" style="46" customWidth="1"/>
    <col min="12057" max="12057" width="24.6640625" style="46" customWidth="1"/>
    <col min="12058" max="12058" width="31.5546875" style="46" customWidth="1"/>
    <col min="12059" max="12059" width="27.109375" style="46" customWidth="1"/>
    <col min="12060" max="12060" width="19.33203125" style="46" customWidth="1"/>
    <col min="12061" max="12289" width="11.44140625" style="46"/>
    <col min="12290" max="12290" width="0" style="46" hidden="1" customWidth="1"/>
    <col min="12291" max="12291" width="21.88671875" style="46" customWidth="1"/>
    <col min="12292" max="12292" width="36.88671875" style="46" customWidth="1"/>
    <col min="12293" max="12293" width="32.88671875" style="46" customWidth="1"/>
    <col min="12294" max="12294" width="32.33203125" style="46" customWidth="1"/>
    <col min="12295" max="12295" width="3.6640625" style="46" customWidth="1"/>
    <col min="12296" max="12296" width="13.6640625" style="46" customWidth="1"/>
    <col min="12297" max="12297" width="5.5546875" style="46" customWidth="1"/>
    <col min="12298" max="12298" width="14.109375" style="46" customWidth="1"/>
    <col min="12299" max="12299" width="5.5546875" style="46" customWidth="1"/>
    <col min="12300" max="12300" width="13.6640625" style="46" customWidth="1"/>
    <col min="12301" max="12301" width="66.6640625" style="46" customWidth="1"/>
    <col min="12302" max="12302" width="15.44140625" style="46" customWidth="1"/>
    <col min="12303" max="12303" width="12.5546875" style="46" customWidth="1"/>
    <col min="12304" max="12304" width="12.33203125" style="46" customWidth="1"/>
    <col min="12305" max="12305" width="13" style="46" customWidth="1"/>
    <col min="12306" max="12306" width="11" style="46" customWidth="1"/>
    <col min="12307" max="12307" width="13.33203125" style="46" customWidth="1"/>
    <col min="12308" max="12308" width="7.6640625" style="46" customWidth="1"/>
    <col min="12309" max="12309" width="14.109375" style="46" customWidth="1"/>
    <col min="12310" max="12310" width="35.6640625" style="46" customWidth="1"/>
    <col min="12311" max="12311" width="21.88671875" style="46" customWidth="1"/>
    <col min="12312" max="12312" width="22.88671875" style="46" customWidth="1"/>
    <col min="12313" max="12313" width="24.6640625" style="46" customWidth="1"/>
    <col min="12314" max="12314" width="31.5546875" style="46" customWidth="1"/>
    <col min="12315" max="12315" width="27.109375" style="46" customWidth="1"/>
    <col min="12316" max="12316" width="19.33203125" style="46" customWidth="1"/>
    <col min="12317" max="12545" width="11.44140625" style="46"/>
    <col min="12546" max="12546" width="0" style="46" hidden="1" customWidth="1"/>
    <col min="12547" max="12547" width="21.88671875" style="46" customWidth="1"/>
    <col min="12548" max="12548" width="36.88671875" style="46" customWidth="1"/>
    <col min="12549" max="12549" width="32.88671875" style="46" customWidth="1"/>
    <col min="12550" max="12550" width="32.33203125" style="46" customWidth="1"/>
    <col min="12551" max="12551" width="3.6640625" style="46" customWidth="1"/>
    <col min="12552" max="12552" width="13.6640625" style="46" customWidth="1"/>
    <col min="12553" max="12553" width="5.5546875" style="46" customWidth="1"/>
    <col min="12554" max="12554" width="14.109375" style="46" customWidth="1"/>
    <col min="12555" max="12555" width="5.5546875" style="46" customWidth="1"/>
    <col min="12556" max="12556" width="13.6640625" style="46" customWidth="1"/>
    <col min="12557" max="12557" width="66.6640625" style="46" customWidth="1"/>
    <col min="12558" max="12558" width="15.44140625" style="46" customWidth="1"/>
    <col min="12559" max="12559" width="12.5546875" style="46" customWidth="1"/>
    <col min="12560" max="12560" width="12.33203125" style="46" customWidth="1"/>
    <col min="12561" max="12561" width="13" style="46" customWidth="1"/>
    <col min="12562" max="12562" width="11" style="46" customWidth="1"/>
    <col min="12563" max="12563" width="13.33203125" style="46" customWidth="1"/>
    <col min="12564" max="12564" width="7.6640625" style="46" customWidth="1"/>
    <col min="12565" max="12565" width="14.109375" style="46" customWidth="1"/>
    <col min="12566" max="12566" width="35.6640625" style="46" customWidth="1"/>
    <col min="12567" max="12567" width="21.88671875" style="46" customWidth="1"/>
    <col min="12568" max="12568" width="22.88671875" style="46" customWidth="1"/>
    <col min="12569" max="12569" width="24.6640625" style="46" customWidth="1"/>
    <col min="12570" max="12570" width="31.5546875" style="46" customWidth="1"/>
    <col min="12571" max="12571" width="27.109375" style="46" customWidth="1"/>
    <col min="12572" max="12572" width="19.33203125" style="46" customWidth="1"/>
    <col min="12573" max="12801" width="11.44140625" style="46"/>
    <col min="12802" max="12802" width="0" style="46" hidden="1" customWidth="1"/>
    <col min="12803" max="12803" width="21.88671875" style="46" customWidth="1"/>
    <col min="12804" max="12804" width="36.88671875" style="46" customWidth="1"/>
    <col min="12805" max="12805" width="32.88671875" style="46" customWidth="1"/>
    <col min="12806" max="12806" width="32.33203125" style="46" customWidth="1"/>
    <col min="12807" max="12807" width="3.6640625" style="46" customWidth="1"/>
    <col min="12808" max="12808" width="13.6640625" style="46" customWidth="1"/>
    <col min="12809" max="12809" width="5.5546875" style="46" customWidth="1"/>
    <col min="12810" max="12810" width="14.109375" style="46" customWidth="1"/>
    <col min="12811" max="12811" width="5.5546875" style="46" customWidth="1"/>
    <col min="12812" max="12812" width="13.6640625" style="46" customWidth="1"/>
    <col min="12813" max="12813" width="66.6640625" style="46" customWidth="1"/>
    <col min="12814" max="12814" width="15.44140625" style="46" customWidth="1"/>
    <col min="12815" max="12815" width="12.5546875" style="46" customWidth="1"/>
    <col min="12816" max="12816" width="12.33203125" style="46" customWidth="1"/>
    <col min="12817" max="12817" width="13" style="46" customWidth="1"/>
    <col min="12818" max="12818" width="11" style="46" customWidth="1"/>
    <col min="12819" max="12819" width="13.33203125" style="46" customWidth="1"/>
    <col min="12820" max="12820" width="7.6640625" style="46" customWidth="1"/>
    <col min="12821" max="12821" width="14.109375" style="46" customWidth="1"/>
    <col min="12822" max="12822" width="35.6640625" style="46" customWidth="1"/>
    <col min="12823" max="12823" width="21.88671875" style="46" customWidth="1"/>
    <col min="12824" max="12824" width="22.88671875" style="46" customWidth="1"/>
    <col min="12825" max="12825" width="24.6640625" style="46" customWidth="1"/>
    <col min="12826" max="12826" width="31.5546875" style="46" customWidth="1"/>
    <col min="12827" max="12827" width="27.109375" style="46" customWidth="1"/>
    <col min="12828" max="12828" width="19.33203125" style="46" customWidth="1"/>
    <col min="12829" max="13057" width="11.44140625" style="46"/>
    <col min="13058" max="13058" width="0" style="46" hidden="1" customWidth="1"/>
    <col min="13059" max="13059" width="21.88671875" style="46" customWidth="1"/>
    <col min="13060" max="13060" width="36.88671875" style="46" customWidth="1"/>
    <col min="13061" max="13061" width="32.88671875" style="46" customWidth="1"/>
    <col min="13062" max="13062" width="32.33203125" style="46" customWidth="1"/>
    <col min="13063" max="13063" width="3.6640625" style="46" customWidth="1"/>
    <col min="13064" max="13064" width="13.6640625" style="46" customWidth="1"/>
    <col min="13065" max="13065" width="5.5546875" style="46" customWidth="1"/>
    <col min="13066" max="13066" width="14.109375" style="46" customWidth="1"/>
    <col min="13067" max="13067" width="5.5546875" style="46" customWidth="1"/>
    <col min="13068" max="13068" width="13.6640625" style="46" customWidth="1"/>
    <col min="13069" max="13069" width="66.6640625" style="46" customWidth="1"/>
    <col min="13070" max="13070" width="15.44140625" style="46" customWidth="1"/>
    <col min="13071" max="13071" width="12.5546875" style="46" customWidth="1"/>
    <col min="13072" max="13072" width="12.33203125" style="46" customWidth="1"/>
    <col min="13073" max="13073" width="13" style="46" customWidth="1"/>
    <col min="13074" max="13074" width="11" style="46" customWidth="1"/>
    <col min="13075" max="13075" width="13.33203125" style="46" customWidth="1"/>
    <col min="13076" max="13076" width="7.6640625" style="46" customWidth="1"/>
    <col min="13077" max="13077" width="14.109375" style="46" customWidth="1"/>
    <col min="13078" max="13078" width="35.6640625" style="46" customWidth="1"/>
    <col min="13079" max="13079" width="21.88671875" style="46" customWidth="1"/>
    <col min="13080" max="13080" width="22.88671875" style="46" customWidth="1"/>
    <col min="13081" max="13081" width="24.6640625" style="46" customWidth="1"/>
    <col min="13082" max="13082" width="31.5546875" style="46" customWidth="1"/>
    <col min="13083" max="13083" width="27.109375" style="46" customWidth="1"/>
    <col min="13084" max="13084" width="19.33203125" style="46" customWidth="1"/>
    <col min="13085" max="13313" width="11.44140625" style="46"/>
    <col min="13314" max="13314" width="0" style="46" hidden="1" customWidth="1"/>
    <col min="13315" max="13315" width="21.88671875" style="46" customWidth="1"/>
    <col min="13316" max="13316" width="36.88671875" style="46" customWidth="1"/>
    <col min="13317" max="13317" width="32.88671875" style="46" customWidth="1"/>
    <col min="13318" max="13318" width="32.33203125" style="46" customWidth="1"/>
    <col min="13319" max="13319" width="3.6640625" style="46" customWidth="1"/>
    <col min="13320" max="13320" width="13.6640625" style="46" customWidth="1"/>
    <col min="13321" max="13321" width="5.5546875" style="46" customWidth="1"/>
    <col min="13322" max="13322" width="14.109375" style="46" customWidth="1"/>
    <col min="13323" max="13323" width="5.5546875" style="46" customWidth="1"/>
    <col min="13324" max="13324" width="13.6640625" style="46" customWidth="1"/>
    <col min="13325" max="13325" width="66.6640625" style="46" customWidth="1"/>
    <col min="13326" max="13326" width="15.44140625" style="46" customWidth="1"/>
    <col min="13327" max="13327" width="12.5546875" style="46" customWidth="1"/>
    <col min="13328" max="13328" width="12.33203125" style="46" customWidth="1"/>
    <col min="13329" max="13329" width="13" style="46" customWidth="1"/>
    <col min="13330" max="13330" width="11" style="46" customWidth="1"/>
    <col min="13331" max="13331" width="13.33203125" style="46" customWidth="1"/>
    <col min="13332" max="13332" width="7.6640625" style="46" customWidth="1"/>
    <col min="13333" max="13333" width="14.109375" style="46" customWidth="1"/>
    <col min="13334" max="13334" width="35.6640625" style="46" customWidth="1"/>
    <col min="13335" max="13335" width="21.88671875" style="46" customWidth="1"/>
    <col min="13336" max="13336" width="22.88671875" style="46" customWidth="1"/>
    <col min="13337" max="13337" width="24.6640625" style="46" customWidth="1"/>
    <col min="13338" max="13338" width="31.5546875" style="46" customWidth="1"/>
    <col min="13339" max="13339" width="27.109375" style="46" customWidth="1"/>
    <col min="13340" max="13340" width="19.33203125" style="46" customWidth="1"/>
    <col min="13341" max="13569" width="11.44140625" style="46"/>
    <col min="13570" max="13570" width="0" style="46" hidden="1" customWidth="1"/>
    <col min="13571" max="13571" width="21.88671875" style="46" customWidth="1"/>
    <col min="13572" max="13572" width="36.88671875" style="46" customWidth="1"/>
    <col min="13573" max="13573" width="32.88671875" style="46" customWidth="1"/>
    <col min="13574" max="13574" width="32.33203125" style="46" customWidth="1"/>
    <col min="13575" max="13575" width="3.6640625" style="46" customWidth="1"/>
    <col min="13576" max="13576" width="13.6640625" style="46" customWidth="1"/>
    <col min="13577" max="13577" width="5.5546875" style="46" customWidth="1"/>
    <col min="13578" max="13578" width="14.109375" style="46" customWidth="1"/>
    <col min="13579" max="13579" width="5.5546875" style="46" customWidth="1"/>
    <col min="13580" max="13580" width="13.6640625" style="46" customWidth="1"/>
    <col min="13581" max="13581" width="66.6640625" style="46" customWidth="1"/>
    <col min="13582" max="13582" width="15.44140625" style="46" customWidth="1"/>
    <col min="13583" max="13583" width="12.5546875" style="46" customWidth="1"/>
    <col min="13584" max="13584" width="12.33203125" style="46" customWidth="1"/>
    <col min="13585" max="13585" width="13" style="46" customWidth="1"/>
    <col min="13586" max="13586" width="11" style="46" customWidth="1"/>
    <col min="13587" max="13587" width="13.33203125" style="46" customWidth="1"/>
    <col min="13588" max="13588" width="7.6640625" style="46" customWidth="1"/>
    <col min="13589" max="13589" width="14.109375" style="46" customWidth="1"/>
    <col min="13590" max="13590" width="35.6640625" style="46" customWidth="1"/>
    <col min="13591" max="13591" width="21.88671875" style="46" customWidth="1"/>
    <col min="13592" max="13592" width="22.88671875" style="46" customWidth="1"/>
    <col min="13593" max="13593" width="24.6640625" style="46" customWidth="1"/>
    <col min="13594" max="13594" width="31.5546875" style="46" customWidth="1"/>
    <col min="13595" max="13595" width="27.109375" style="46" customWidth="1"/>
    <col min="13596" max="13596" width="19.33203125" style="46" customWidth="1"/>
    <col min="13597" max="13825" width="11.44140625" style="46"/>
    <col min="13826" max="13826" width="0" style="46" hidden="1" customWidth="1"/>
    <col min="13827" max="13827" width="21.88671875" style="46" customWidth="1"/>
    <col min="13828" max="13828" width="36.88671875" style="46" customWidth="1"/>
    <col min="13829" max="13829" width="32.88671875" style="46" customWidth="1"/>
    <col min="13830" max="13830" width="32.33203125" style="46" customWidth="1"/>
    <col min="13831" max="13831" width="3.6640625" style="46" customWidth="1"/>
    <col min="13832" max="13832" width="13.6640625" style="46" customWidth="1"/>
    <col min="13833" max="13833" width="5.5546875" style="46" customWidth="1"/>
    <col min="13834" max="13834" width="14.109375" style="46" customWidth="1"/>
    <col min="13835" max="13835" width="5.5546875" style="46" customWidth="1"/>
    <col min="13836" max="13836" width="13.6640625" style="46" customWidth="1"/>
    <col min="13837" max="13837" width="66.6640625" style="46" customWidth="1"/>
    <col min="13838" max="13838" width="15.44140625" style="46" customWidth="1"/>
    <col min="13839" max="13839" width="12.5546875" style="46" customWidth="1"/>
    <col min="13840" max="13840" width="12.33203125" style="46" customWidth="1"/>
    <col min="13841" max="13841" width="13" style="46" customWidth="1"/>
    <col min="13842" max="13842" width="11" style="46" customWidth="1"/>
    <col min="13843" max="13843" width="13.33203125" style="46" customWidth="1"/>
    <col min="13844" max="13844" width="7.6640625" style="46" customWidth="1"/>
    <col min="13845" max="13845" width="14.109375" style="46" customWidth="1"/>
    <col min="13846" max="13846" width="35.6640625" style="46" customWidth="1"/>
    <col min="13847" max="13847" width="21.88671875" style="46" customWidth="1"/>
    <col min="13848" max="13848" width="22.88671875" style="46" customWidth="1"/>
    <col min="13849" max="13849" width="24.6640625" style="46" customWidth="1"/>
    <col min="13850" max="13850" width="31.5546875" style="46" customWidth="1"/>
    <col min="13851" max="13851" width="27.109375" style="46" customWidth="1"/>
    <col min="13852" max="13852" width="19.33203125" style="46" customWidth="1"/>
    <col min="13853" max="14081" width="11.44140625" style="46"/>
    <col min="14082" max="14082" width="0" style="46" hidden="1" customWidth="1"/>
    <col min="14083" max="14083" width="21.88671875" style="46" customWidth="1"/>
    <col min="14084" max="14084" width="36.88671875" style="46" customWidth="1"/>
    <col min="14085" max="14085" width="32.88671875" style="46" customWidth="1"/>
    <col min="14086" max="14086" width="32.33203125" style="46" customWidth="1"/>
    <col min="14087" max="14087" width="3.6640625" style="46" customWidth="1"/>
    <col min="14088" max="14088" width="13.6640625" style="46" customWidth="1"/>
    <col min="14089" max="14089" width="5.5546875" style="46" customWidth="1"/>
    <col min="14090" max="14090" width="14.109375" style="46" customWidth="1"/>
    <col min="14091" max="14091" width="5.5546875" style="46" customWidth="1"/>
    <col min="14092" max="14092" width="13.6640625" style="46" customWidth="1"/>
    <col min="14093" max="14093" width="66.6640625" style="46" customWidth="1"/>
    <col min="14094" max="14094" width="15.44140625" style="46" customWidth="1"/>
    <col min="14095" max="14095" width="12.5546875" style="46" customWidth="1"/>
    <col min="14096" max="14096" width="12.33203125" style="46" customWidth="1"/>
    <col min="14097" max="14097" width="13" style="46" customWidth="1"/>
    <col min="14098" max="14098" width="11" style="46" customWidth="1"/>
    <col min="14099" max="14099" width="13.33203125" style="46" customWidth="1"/>
    <col min="14100" max="14100" width="7.6640625" style="46" customWidth="1"/>
    <col min="14101" max="14101" width="14.109375" style="46" customWidth="1"/>
    <col min="14102" max="14102" width="35.6640625" style="46" customWidth="1"/>
    <col min="14103" max="14103" width="21.88671875" style="46" customWidth="1"/>
    <col min="14104" max="14104" width="22.88671875" style="46" customWidth="1"/>
    <col min="14105" max="14105" width="24.6640625" style="46" customWidth="1"/>
    <col min="14106" max="14106" width="31.5546875" style="46" customWidth="1"/>
    <col min="14107" max="14107" width="27.109375" style="46" customWidth="1"/>
    <col min="14108" max="14108" width="19.33203125" style="46" customWidth="1"/>
    <col min="14109" max="14337" width="11.44140625" style="46"/>
    <col min="14338" max="14338" width="0" style="46" hidden="1" customWidth="1"/>
    <col min="14339" max="14339" width="21.88671875" style="46" customWidth="1"/>
    <col min="14340" max="14340" width="36.88671875" style="46" customWidth="1"/>
    <col min="14341" max="14341" width="32.88671875" style="46" customWidth="1"/>
    <col min="14342" max="14342" width="32.33203125" style="46" customWidth="1"/>
    <col min="14343" max="14343" width="3.6640625" style="46" customWidth="1"/>
    <col min="14344" max="14344" width="13.6640625" style="46" customWidth="1"/>
    <col min="14345" max="14345" width="5.5546875" style="46" customWidth="1"/>
    <col min="14346" max="14346" width="14.109375" style="46" customWidth="1"/>
    <col min="14347" max="14347" width="5.5546875" style="46" customWidth="1"/>
    <col min="14348" max="14348" width="13.6640625" style="46" customWidth="1"/>
    <col min="14349" max="14349" width="66.6640625" style="46" customWidth="1"/>
    <col min="14350" max="14350" width="15.44140625" style="46" customWidth="1"/>
    <col min="14351" max="14351" width="12.5546875" style="46" customWidth="1"/>
    <col min="14352" max="14352" width="12.33203125" style="46" customWidth="1"/>
    <col min="14353" max="14353" width="13" style="46" customWidth="1"/>
    <col min="14354" max="14354" width="11" style="46" customWidth="1"/>
    <col min="14355" max="14355" width="13.33203125" style="46" customWidth="1"/>
    <col min="14356" max="14356" width="7.6640625" style="46" customWidth="1"/>
    <col min="14357" max="14357" width="14.109375" style="46" customWidth="1"/>
    <col min="14358" max="14358" width="35.6640625" style="46" customWidth="1"/>
    <col min="14359" max="14359" width="21.88671875" style="46" customWidth="1"/>
    <col min="14360" max="14360" width="22.88671875" style="46" customWidth="1"/>
    <col min="14361" max="14361" width="24.6640625" style="46" customWidth="1"/>
    <col min="14362" max="14362" width="31.5546875" style="46" customWidth="1"/>
    <col min="14363" max="14363" width="27.109375" style="46" customWidth="1"/>
    <col min="14364" max="14364" width="19.33203125" style="46" customWidth="1"/>
    <col min="14365" max="14593" width="11.44140625" style="46"/>
    <col min="14594" max="14594" width="0" style="46" hidden="1" customWidth="1"/>
    <col min="14595" max="14595" width="21.88671875" style="46" customWidth="1"/>
    <col min="14596" max="14596" width="36.88671875" style="46" customWidth="1"/>
    <col min="14597" max="14597" width="32.88671875" style="46" customWidth="1"/>
    <col min="14598" max="14598" width="32.33203125" style="46" customWidth="1"/>
    <col min="14599" max="14599" width="3.6640625" style="46" customWidth="1"/>
    <col min="14600" max="14600" width="13.6640625" style="46" customWidth="1"/>
    <col min="14601" max="14601" width="5.5546875" style="46" customWidth="1"/>
    <col min="14602" max="14602" width="14.109375" style="46" customWidth="1"/>
    <col min="14603" max="14603" width="5.5546875" style="46" customWidth="1"/>
    <col min="14604" max="14604" width="13.6640625" style="46" customWidth="1"/>
    <col min="14605" max="14605" width="66.6640625" style="46" customWidth="1"/>
    <col min="14606" max="14606" width="15.44140625" style="46" customWidth="1"/>
    <col min="14607" max="14607" width="12.5546875" style="46" customWidth="1"/>
    <col min="14608" max="14608" width="12.33203125" style="46" customWidth="1"/>
    <col min="14609" max="14609" width="13" style="46" customWidth="1"/>
    <col min="14610" max="14610" width="11" style="46" customWidth="1"/>
    <col min="14611" max="14611" width="13.33203125" style="46" customWidth="1"/>
    <col min="14612" max="14612" width="7.6640625" style="46" customWidth="1"/>
    <col min="14613" max="14613" width="14.109375" style="46" customWidth="1"/>
    <col min="14614" max="14614" width="35.6640625" style="46" customWidth="1"/>
    <col min="14615" max="14615" width="21.88671875" style="46" customWidth="1"/>
    <col min="14616" max="14616" width="22.88671875" style="46" customWidth="1"/>
    <col min="14617" max="14617" width="24.6640625" style="46" customWidth="1"/>
    <col min="14618" max="14618" width="31.5546875" style="46" customWidth="1"/>
    <col min="14619" max="14619" width="27.109375" style="46" customWidth="1"/>
    <col min="14620" max="14620" width="19.33203125" style="46" customWidth="1"/>
    <col min="14621" max="14849" width="11.44140625" style="46"/>
    <col min="14850" max="14850" width="0" style="46" hidden="1" customWidth="1"/>
    <col min="14851" max="14851" width="21.88671875" style="46" customWidth="1"/>
    <col min="14852" max="14852" width="36.88671875" style="46" customWidth="1"/>
    <col min="14853" max="14853" width="32.88671875" style="46" customWidth="1"/>
    <col min="14854" max="14854" width="32.33203125" style="46" customWidth="1"/>
    <col min="14855" max="14855" width="3.6640625" style="46" customWidth="1"/>
    <col min="14856" max="14856" width="13.6640625" style="46" customWidth="1"/>
    <col min="14857" max="14857" width="5.5546875" style="46" customWidth="1"/>
    <col min="14858" max="14858" width="14.109375" style="46" customWidth="1"/>
    <col min="14859" max="14859" width="5.5546875" style="46" customWidth="1"/>
    <col min="14860" max="14860" width="13.6640625" style="46" customWidth="1"/>
    <col min="14861" max="14861" width="66.6640625" style="46" customWidth="1"/>
    <col min="14862" max="14862" width="15.44140625" style="46" customWidth="1"/>
    <col min="14863" max="14863" width="12.5546875" style="46" customWidth="1"/>
    <col min="14864" max="14864" width="12.33203125" style="46" customWidth="1"/>
    <col min="14865" max="14865" width="13" style="46" customWidth="1"/>
    <col min="14866" max="14866" width="11" style="46" customWidth="1"/>
    <col min="14867" max="14867" width="13.33203125" style="46" customWidth="1"/>
    <col min="14868" max="14868" width="7.6640625" style="46" customWidth="1"/>
    <col min="14869" max="14869" width="14.109375" style="46" customWidth="1"/>
    <col min="14870" max="14870" width="35.6640625" style="46" customWidth="1"/>
    <col min="14871" max="14871" width="21.88671875" style="46" customWidth="1"/>
    <col min="14872" max="14872" width="22.88671875" style="46" customWidth="1"/>
    <col min="14873" max="14873" width="24.6640625" style="46" customWidth="1"/>
    <col min="14874" max="14874" width="31.5546875" style="46" customWidth="1"/>
    <col min="14875" max="14875" width="27.109375" style="46" customWidth="1"/>
    <col min="14876" max="14876" width="19.33203125" style="46" customWidth="1"/>
    <col min="14877" max="15105" width="11.44140625" style="46"/>
    <col min="15106" max="15106" width="0" style="46" hidden="1" customWidth="1"/>
    <col min="15107" max="15107" width="21.88671875" style="46" customWidth="1"/>
    <col min="15108" max="15108" width="36.88671875" style="46" customWidth="1"/>
    <col min="15109" max="15109" width="32.88671875" style="46" customWidth="1"/>
    <col min="15110" max="15110" width="32.33203125" style="46" customWidth="1"/>
    <col min="15111" max="15111" width="3.6640625" style="46" customWidth="1"/>
    <col min="15112" max="15112" width="13.6640625" style="46" customWidth="1"/>
    <col min="15113" max="15113" width="5.5546875" style="46" customWidth="1"/>
    <col min="15114" max="15114" width="14.109375" style="46" customWidth="1"/>
    <col min="15115" max="15115" width="5.5546875" style="46" customWidth="1"/>
    <col min="15116" max="15116" width="13.6640625" style="46" customWidth="1"/>
    <col min="15117" max="15117" width="66.6640625" style="46" customWidth="1"/>
    <col min="15118" max="15118" width="15.44140625" style="46" customWidth="1"/>
    <col min="15119" max="15119" width="12.5546875" style="46" customWidth="1"/>
    <col min="15120" max="15120" width="12.33203125" style="46" customWidth="1"/>
    <col min="15121" max="15121" width="13" style="46" customWidth="1"/>
    <col min="15122" max="15122" width="11" style="46" customWidth="1"/>
    <col min="15123" max="15123" width="13.33203125" style="46" customWidth="1"/>
    <col min="15124" max="15124" width="7.6640625" style="46" customWidth="1"/>
    <col min="15125" max="15125" width="14.109375" style="46" customWidth="1"/>
    <col min="15126" max="15126" width="35.6640625" style="46" customWidth="1"/>
    <col min="15127" max="15127" width="21.88671875" style="46" customWidth="1"/>
    <col min="15128" max="15128" width="22.88671875" style="46" customWidth="1"/>
    <col min="15129" max="15129" width="24.6640625" style="46" customWidth="1"/>
    <col min="15130" max="15130" width="31.5546875" style="46" customWidth="1"/>
    <col min="15131" max="15131" width="27.109375" style="46" customWidth="1"/>
    <col min="15132" max="15132" width="19.33203125" style="46" customWidth="1"/>
    <col min="15133" max="15361" width="11.44140625" style="46"/>
    <col min="15362" max="15362" width="0" style="46" hidden="1" customWidth="1"/>
    <col min="15363" max="15363" width="21.88671875" style="46" customWidth="1"/>
    <col min="15364" max="15364" width="36.88671875" style="46" customWidth="1"/>
    <col min="15365" max="15365" width="32.88671875" style="46" customWidth="1"/>
    <col min="15366" max="15366" width="32.33203125" style="46" customWidth="1"/>
    <col min="15367" max="15367" width="3.6640625" style="46" customWidth="1"/>
    <col min="15368" max="15368" width="13.6640625" style="46" customWidth="1"/>
    <col min="15369" max="15369" width="5.5546875" style="46" customWidth="1"/>
    <col min="15370" max="15370" width="14.109375" style="46" customWidth="1"/>
    <col min="15371" max="15371" width="5.5546875" style="46" customWidth="1"/>
    <col min="15372" max="15372" width="13.6640625" style="46" customWidth="1"/>
    <col min="15373" max="15373" width="66.6640625" style="46" customWidth="1"/>
    <col min="15374" max="15374" width="15.44140625" style="46" customWidth="1"/>
    <col min="15375" max="15375" width="12.5546875" style="46" customWidth="1"/>
    <col min="15376" max="15376" width="12.33203125" style="46" customWidth="1"/>
    <col min="15377" max="15377" width="13" style="46" customWidth="1"/>
    <col min="15378" max="15378" width="11" style="46" customWidth="1"/>
    <col min="15379" max="15379" width="13.33203125" style="46" customWidth="1"/>
    <col min="15380" max="15380" width="7.6640625" style="46" customWidth="1"/>
    <col min="15381" max="15381" width="14.109375" style="46" customWidth="1"/>
    <col min="15382" max="15382" width="35.6640625" style="46" customWidth="1"/>
    <col min="15383" max="15383" width="21.88671875" style="46" customWidth="1"/>
    <col min="15384" max="15384" width="22.88671875" style="46" customWidth="1"/>
    <col min="15385" max="15385" width="24.6640625" style="46" customWidth="1"/>
    <col min="15386" max="15386" width="31.5546875" style="46" customWidth="1"/>
    <col min="15387" max="15387" width="27.109375" style="46" customWidth="1"/>
    <col min="15388" max="15388" width="19.33203125" style="46" customWidth="1"/>
    <col min="15389" max="15617" width="11.44140625" style="46"/>
    <col min="15618" max="15618" width="0" style="46" hidden="1" customWidth="1"/>
    <col min="15619" max="15619" width="21.88671875" style="46" customWidth="1"/>
    <col min="15620" max="15620" width="36.88671875" style="46" customWidth="1"/>
    <col min="15621" max="15621" width="32.88671875" style="46" customWidth="1"/>
    <col min="15622" max="15622" width="32.33203125" style="46" customWidth="1"/>
    <col min="15623" max="15623" width="3.6640625" style="46" customWidth="1"/>
    <col min="15624" max="15624" width="13.6640625" style="46" customWidth="1"/>
    <col min="15625" max="15625" width="5.5546875" style="46" customWidth="1"/>
    <col min="15626" max="15626" width="14.109375" style="46" customWidth="1"/>
    <col min="15627" max="15627" width="5.5546875" style="46" customWidth="1"/>
    <col min="15628" max="15628" width="13.6640625" style="46" customWidth="1"/>
    <col min="15629" max="15629" width="66.6640625" style="46" customWidth="1"/>
    <col min="15630" max="15630" width="15.44140625" style="46" customWidth="1"/>
    <col min="15631" max="15631" width="12.5546875" style="46" customWidth="1"/>
    <col min="15632" max="15632" width="12.33203125" style="46" customWidth="1"/>
    <col min="15633" max="15633" width="13" style="46" customWidth="1"/>
    <col min="15634" max="15634" width="11" style="46" customWidth="1"/>
    <col min="15635" max="15635" width="13.33203125" style="46" customWidth="1"/>
    <col min="15636" max="15636" width="7.6640625" style="46" customWidth="1"/>
    <col min="15637" max="15637" width="14.109375" style="46" customWidth="1"/>
    <col min="15638" max="15638" width="35.6640625" style="46" customWidth="1"/>
    <col min="15639" max="15639" width="21.88671875" style="46" customWidth="1"/>
    <col min="15640" max="15640" width="22.88671875" style="46" customWidth="1"/>
    <col min="15641" max="15641" width="24.6640625" style="46" customWidth="1"/>
    <col min="15642" max="15642" width="31.5546875" style="46" customWidth="1"/>
    <col min="15643" max="15643" width="27.109375" style="46" customWidth="1"/>
    <col min="15644" max="15644" width="19.33203125" style="46" customWidth="1"/>
    <col min="15645" max="15873" width="11.44140625" style="46"/>
    <col min="15874" max="15874" width="0" style="46" hidden="1" customWidth="1"/>
    <col min="15875" max="15875" width="21.88671875" style="46" customWidth="1"/>
    <col min="15876" max="15876" width="36.88671875" style="46" customWidth="1"/>
    <col min="15877" max="15877" width="32.88671875" style="46" customWidth="1"/>
    <col min="15878" max="15878" width="32.33203125" style="46" customWidth="1"/>
    <col min="15879" max="15879" width="3.6640625" style="46" customWidth="1"/>
    <col min="15880" max="15880" width="13.6640625" style="46" customWidth="1"/>
    <col min="15881" max="15881" width="5.5546875" style="46" customWidth="1"/>
    <col min="15882" max="15882" width="14.109375" style="46" customWidth="1"/>
    <col min="15883" max="15883" width="5.5546875" style="46" customWidth="1"/>
    <col min="15884" max="15884" width="13.6640625" style="46" customWidth="1"/>
    <col min="15885" max="15885" width="66.6640625" style="46" customWidth="1"/>
    <col min="15886" max="15886" width="15.44140625" style="46" customWidth="1"/>
    <col min="15887" max="15887" width="12.5546875" style="46" customWidth="1"/>
    <col min="15888" max="15888" width="12.33203125" style="46" customWidth="1"/>
    <col min="15889" max="15889" width="13" style="46" customWidth="1"/>
    <col min="15890" max="15890" width="11" style="46" customWidth="1"/>
    <col min="15891" max="15891" width="13.33203125" style="46" customWidth="1"/>
    <col min="15892" max="15892" width="7.6640625" style="46" customWidth="1"/>
    <col min="15893" max="15893" width="14.109375" style="46" customWidth="1"/>
    <col min="15894" max="15894" width="35.6640625" style="46" customWidth="1"/>
    <col min="15895" max="15895" width="21.88671875" style="46" customWidth="1"/>
    <col min="15896" max="15896" width="22.88671875" style="46" customWidth="1"/>
    <col min="15897" max="15897" width="24.6640625" style="46" customWidth="1"/>
    <col min="15898" max="15898" width="31.5546875" style="46" customWidth="1"/>
    <col min="15899" max="15899" width="27.109375" style="46" customWidth="1"/>
    <col min="15900" max="15900" width="19.33203125" style="46" customWidth="1"/>
    <col min="15901" max="16129" width="11.44140625" style="46"/>
    <col min="16130" max="16130" width="0" style="46" hidden="1" customWidth="1"/>
    <col min="16131" max="16131" width="21.88671875" style="46" customWidth="1"/>
    <col min="16132" max="16132" width="36.88671875" style="46" customWidth="1"/>
    <col min="16133" max="16133" width="32.88671875" style="46" customWidth="1"/>
    <col min="16134" max="16134" width="32.33203125" style="46" customWidth="1"/>
    <col min="16135" max="16135" width="3.6640625" style="46" customWidth="1"/>
    <col min="16136" max="16136" width="13.6640625" style="46" customWidth="1"/>
    <col min="16137" max="16137" width="5.5546875" style="46" customWidth="1"/>
    <col min="16138" max="16138" width="14.109375" style="46" customWidth="1"/>
    <col min="16139" max="16139" width="5.5546875" style="46" customWidth="1"/>
    <col min="16140" max="16140" width="13.6640625" style="46" customWidth="1"/>
    <col min="16141" max="16141" width="66.6640625" style="46" customWidth="1"/>
    <col min="16142" max="16142" width="15.44140625" style="46" customWidth="1"/>
    <col min="16143" max="16143" width="12.5546875" style="46" customWidth="1"/>
    <col min="16144" max="16144" width="12.33203125" style="46" customWidth="1"/>
    <col min="16145" max="16145" width="13" style="46" customWidth="1"/>
    <col min="16146" max="16146" width="11" style="46" customWidth="1"/>
    <col min="16147" max="16147" width="13.33203125" style="46" customWidth="1"/>
    <col min="16148" max="16148" width="7.6640625" style="46" customWidth="1"/>
    <col min="16149" max="16149" width="14.109375" style="46" customWidth="1"/>
    <col min="16150" max="16150" width="35.6640625" style="46" customWidth="1"/>
    <col min="16151" max="16151" width="21.88671875" style="46" customWidth="1"/>
    <col min="16152" max="16152" width="22.88671875" style="46" customWidth="1"/>
    <col min="16153" max="16153" width="24.6640625" style="46" customWidth="1"/>
    <col min="16154" max="16154" width="31.5546875" style="46" customWidth="1"/>
    <col min="16155" max="16155" width="27.109375" style="46" customWidth="1"/>
    <col min="16156" max="16156" width="19.33203125" style="46" customWidth="1"/>
    <col min="16157" max="16384" width="11.44140625" style="46"/>
  </cols>
  <sheetData>
    <row r="1" spans="1:29" s="43" customFormat="1" ht="40.5" customHeight="1" x14ac:dyDescent="0.35">
      <c r="A1" s="42"/>
      <c r="B1" s="120"/>
      <c r="C1" s="121"/>
      <c r="D1" s="124" t="s">
        <v>0</v>
      </c>
      <c r="E1" s="124"/>
      <c r="F1" s="124"/>
      <c r="G1" s="124"/>
      <c r="H1" s="124"/>
      <c r="I1" s="124"/>
      <c r="J1" s="124"/>
      <c r="K1" s="124"/>
      <c r="L1" s="124"/>
      <c r="M1" s="124"/>
      <c r="N1" s="124"/>
      <c r="O1" s="124"/>
      <c r="P1" s="124"/>
      <c r="Q1" s="124"/>
      <c r="R1" s="124"/>
      <c r="S1" s="124"/>
      <c r="T1" s="124"/>
      <c r="U1" s="124"/>
      <c r="V1" s="124"/>
      <c r="W1" s="124"/>
      <c r="X1" s="124"/>
      <c r="Y1" s="124"/>
      <c r="Z1" s="125" t="s">
        <v>1</v>
      </c>
      <c r="AA1" s="125"/>
      <c r="AB1" s="125"/>
    </row>
    <row r="2" spans="1:29" s="43" customFormat="1" ht="17.25" customHeight="1" thickBot="1" x14ac:dyDescent="0.4">
      <c r="A2" s="42"/>
      <c r="B2" s="122"/>
      <c r="C2" s="123"/>
      <c r="D2" s="124"/>
      <c r="E2" s="124"/>
      <c r="F2" s="124"/>
      <c r="G2" s="124"/>
      <c r="H2" s="124"/>
      <c r="I2" s="124"/>
      <c r="J2" s="124"/>
      <c r="K2" s="124"/>
      <c r="L2" s="124"/>
      <c r="M2" s="124"/>
      <c r="N2" s="124"/>
      <c r="O2" s="124"/>
      <c r="P2" s="124"/>
      <c r="Q2" s="124"/>
      <c r="R2" s="124"/>
      <c r="S2" s="124"/>
      <c r="T2" s="124"/>
      <c r="U2" s="124"/>
      <c r="V2" s="124"/>
      <c r="W2" s="124"/>
      <c r="X2" s="124"/>
      <c r="Y2" s="124"/>
      <c r="Z2" s="126" t="s">
        <v>2</v>
      </c>
      <c r="AA2" s="126"/>
      <c r="AB2" s="126"/>
    </row>
    <row r="3" spans="1:29" s="43" customFormat="1" ht="17.25" customHeight="1" x14ac:dyDescent="0.25">
      <c r="A3" s="1"/>
      <c r="B3" s="122"/>
      <c r="C3" s="123"/>
      <c r="D3" s="124"/>
      <c r="E3" s="124"/>
      <c r="F3" s="124"/>
      <c r="G3" s="124"/>
      <c r="H3" s="124"/>
      <c r="I3" s="124"/>
      <c r="J3" s="124"/>
      <c r="K3" s="124"/>
      <c r="L3" s="124"/>
      <c r="M3" s="124"/>
      <c r="N3" s="124"/>
      <c r="O3" s="124"/>
      <c r="P3" s="124"/>
      <c r="Q3" s="124"/>
      <c r="R3" s="124"/>
      <c r="S3" s="124"/>
      <c r="T3" s="124"/>
      <c r="U3" s="124"/>
      <c r="V3" s="124"/>
      <c r="W3" s="124"/>
      <c r="X3" s="124"/>
      <c r="Y3" s="124"/>
      <c r="Z3" s="18" t="s">
        <v>3</v>
      </c>
      <c r="AA3" s="127" t="s">
        <v>4</v>
      </c>
      <c r="AB3" s="127"/>
    </row>
    <row r="4" spans="1:29" s="43" customFormat="1" ht="20.25" customHeight="1" x14ac:dyDescent="0.25">
      <c r="A4" s="44"/>
      <c r="B4" s="128" t="s">
        <v>5</v>
      </c>
      <c r="C4" s="129"/>
      <c r="D4" s="124"/>
      <c r="E4" s="124"/>
      <c r="F4" s="124"/>
      <c r="G4" s="124"/>
      <c r="H4" s="124"/>
      <c r="I4" s="124"/>
      <c r="J4" s="124"/>
      <c r="K4" s="124"/>
      <c r="L4" s="124"/>
      <c r="M4" s="124"/>
      <c r="N4" s="124"/>
      <c r="O4" s="124"/>
      <c r="P4" s="124"/>
      <c r="Q4" s="124"/>
      <c r="R4" s="124"/>
      <c r="S4" s="124"/>
      <c r="T4" s="124"/>
      <c r="U4" s="124"/>
      <c r="V4" s="124"/>
      <c r="W4" s="124"/>
      <c r="X4" s="124"/>
      <c r="Y4" s="124"/>
      <c r="Z4" s="19">
        <v>2</v>
      </c>
      <c r="AA4" s="130" t="s">
        <v>6</v>
      </c>
      <c r="AB4" s="130"/>
    </row>
    <row r="5" spans="1:29" ht="15.75" customHeight="1" x14ac:dyDescent="0.25"/>
    <row r="6" spans="1:29" ht="28.2" x14ac:dyDescent="0.25">
      <c r="B6" s="137" t="s">
        <v>427</v>
      </c>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row>
    <row r="7" spans="1:29" ht="13.8" x14ac:dyDescent="0.25">
      <c r="B7" s="138" t="s">
        <v>7</v>
      </c>
      <c r="C7" s="138"/>
      <c r="D7" s="138"/>
      <c r="E7" s="139"/>
      <c r="F7" s="135" t="s">
        <v>8</v>
      </c>
      <c r="G7" s="135"/>
      <c r="H7" s="135"/>
      <c r="I7" s="135"/>
      <c r="J7" s="135"/>
      <c r="K7" s="135"/>
      <c r="L7" s="135"/>
      <c r="M7" s="135"/>
      <c r="N7" s="135"/>
      <c r="O7" s="135"/>
      <c r="P7" s="135"/>
      <c r="Q7" s="135"/>
      <c r="R7" s="135"/>
      <c r="S7" s="135"/>
      <c r="T7" s="135"/>
      <c r="U7" s="135"/>
      <c r="V7" s="135"/>
      <c r="W7" s="135"/>
      <c r="X7" s="135"/>
      <c r="Y7" s="135"/>
      <c r="Z7" s="135"/>
      <c r="AA7" s="135"/>
      <c r="AB7" s="135"/>
    </row>
    <row r="8" spans="1:29" ht="13.8" x14ac:dyDescent="0.25">
      <c r="B8" s="140"/>
      <c r="C8" s="140"/>
      <c r="D8" s="140"/>
      <c r="E8" s="141"/>
      <c r="F8" s="131" t="s">
        <v>9</v>
      </c>
      <c r="G8" s="131"/>
      <c r="H8" s="131"/>
      <c r="I8" s="131"/>
      <c r="J8" s="131"/>
      <c r="K8" s="131"/>
      <c r="L8" s="131"/>
      <c r="M8" s="131"/>
      <c r="N8" s="131"/>
      <c r="O8" s="135" t="s">
        <v>10</v>
      </c>
      <c r="P8" s="135"/>
      <c r="Q8" s="135"/>
      <c r="R8" s="135"/>
      <c r="S8" s="135"/>
      <c r="T8" s="135"/>
      <c r="U8" s="135" t="s">
        <v>11</v>
      </c>
      <c r="V8" s="142"/>
      <c r="W8" s="142"/>
      <c r="X8" s="142"/>
      <c r="Y8" s="142"/>
      <c r="Z8" s="135" t="s">
        <v>12</v>
      </c>
      <c r="AA8" s="135"/>
      <c r="AB8" s="135"/>
    </row>
    <row r="9" spans="1:29" ht="13.8" x14ac:dyDescent="0.25">
      <c r="B9" s="131" t="s">
        <v>13</v>
      </c>
      <c r="C9" s="132" t="s">
        <v>14</v>
      </c>
      <c r="D9" s="135" t="s">
        <v>15</v>
      </c>
      <c r="E9" s="135" t="s">
        <v>16</v>
      </c>
      <c r="F9" s="135" t="s">
        <v>8</v>
      </c>
      <c r="G9" s="135"/>
      <c r="H9" s="135"/>
      <c r="I9" s="135"/>
      <c r="J9" s="135"/>
      <c r="K9" s="135"/>
      <c r="L9" s="131" t="s">
        <v>17</v>
      </c>
      <c r="M9" s="131"/>
      <c r="N9" s="131"/>
      <c r="O9" s="135" t="s">
        <v>18</v>
      </c>
      <c r="P9" s="135"/>
      <c r="Q9" s="135"/>
      <c r="R9" s="135"/>
      <c r="S9" s="135"/>
      <c r="T9" s="135"/>
      <c r="U9" s="143" t="s">
        <v>19</v>
      </c>
      <c r="V9" s="143" t="s">
        <v>20</v>
      </c>
      <c r="W9" s="143" t="s">
        <v>21</v>
      </c>
      <c r="X9" s="116" t="s">
        <v>428</v>
      </c>
      <c r="Y9" s="143" t="s">
        <v>22</v>
      </c>
      <c r="Z9" s="143" t="s">
        <v>23</v>
      </c>
      <c r="AA9" s="143" t="s">
        <v>24</v>
      </c>
      <c r="AB9" s="143" t="s">
        <v>25</v>
      </c>
    </row>
    <row r="10" spans="1:29" ht="15" customHeight="1" x14ac:dyDescent="0.25">
      <c r="B10" s="131"/>
      <c r="C10" s="133"/>
      <c r="D10" s="135"/>
      <c r="E10" s="135"/>
      <c r="F10" s="144" t="s">
        <v>26</v>
      </c>
      <c r="G10" s="138"/>
      <c r="H10" s="138"/>
      <c r="I10" s="138"/>
      <c r="J10" s="138"/>
      <c r="K10" s="139"/>
      <c r="L10" s="146" t="s">
        <v>27</v>
      </c>
      <c r="M10" s="147"/>
      <c r="N10" s="148"/>
      <c r="O10" s="135"/>
      <c r="P10" s="135"/>
      <c r="Q10" s="135"/>
      <c r="R10" s="135"/>
      <c r="S10" s="135"/>
      <c r="T10" s="135"/>
      <c r="U10" s="143"/>
      <c r="V10" s="143"/>
      <c r="W10" s="143"/>
      <c r="X10" s="117"/>
      <c r="Y10" s="143"/>
      <c r="Z10" s="143"/>
      <c r="AA10" s="143"/>
      <c r="AB10" s="143"/>
    </row>
    <row r="11" spans="1:29" ht="13.8" x14ac:dyDescent="0.25">
      <c r="B11" s="131"/>
      <c r="C11" s="133"/>
      <c r="D11" s="135"/>
      <c r="E11" s="135"/>
      <c r="F11" s="145"/>
      <c r="G11" s="140"/>
      <c r="H11" s="140"/>
      <c r="I11" s="140"/>
      <c r="J11" s="140"/>
      <c r="K11" s="141"/>
      <c r="L11" s="149"/>
      <c r="M11" s="150"/>
      <c r="N11" s="151"/>
      <c r="O11" s="152" t="s">
        <v>28</v>
      </c>
      <c r="P11" s="153"/>
      <c r="Q11" s="152" t="s">
        <v>29</v>
      </c>
      <c r="R11" s="153"/>
      <c r="S11" s="144" t="s">
        <v>30</v>
      </c>
      <c r="T11" s="139"/>
      <c r="U11" s="143"/>
      <c r="V11" s="143"/>
      <c r="W11" s="143"/>
      <c r="X11" s="117"/>
      <c r="Y11" s="143"/>
      <c r="Z11" s="143"/>
      <c r="AA11" s="143"/>
      <c r="AB11" s="143"/>
    </row>
    <row r="12" spans="1:29" ht="63" customHeight="1" x14ac:dyDescent="0.25">
      <c r="B12" s="131"/>
      <c r="C12" s="134"/>
      <c r="D12" s="135"/>
      <c r="E12" s="136"/>
      <c r="F12" s="135" t="s">
        <v>28</v>
      </c>
      <c r="G12" s="135"/>
      <c r="H12" s="135" t="s">
        <v>29</v>
      </c>
      <c r="I12" s="135"/>
      <c r="J12" s="135" t="s">
        <v>31</v>
      </c>
      <c r="K12" s="135"/>
      <c r="L12" s="17" t="s">
        <v>32</v>
      </c>
      <c r="M12" s="17" t="s">
        <v>33</v>
      </c>
      <c r="N12" s="17" t="s">
        <v>34</v>
      </c>
      <c r="O12" s="17" t="s">
        <v>35</v>
      </c>
      <c r="P12" s="17" t="s">
        <v>36</v>
      </c>
      <c r="Q12" s="17" t="s">
        <v>35</v>
      </c>
      <c r="R12" s="17" t="s">
        <v>36</v>
      </c>
      <c r="S12" s="145"/>
      <c r="T12" s="141"/>
      <c r="U12" s="143"/>
      <c r="V12" s="143"/>
      <c r="W12" s="143"/>
      <c r="X12" s="118"/>
      <c r="Y12" s="143"/>
      <c r="Z12" s="143"/>
      <c r="AA12" s="143"/>
      <c r="AB12" s="143"/>
    </row>
    <row r="13" spans="1:29" s="2" customFormat="1" ht="110.4" x14ac:dyDescent="0.25">
      <c r="A13" s="5">
        <v>1</v>
      </c>
      <c r="B13" s="154" t="s">
        <v>37</v>
      </c>
      <c r="C13" s="6" t="s">
        <v>38</v>
      </c>
      <c r="D13" s="155" t="s">
        <v>39</v>
      </c>
      <c r="E13" s="163" t="s">
        <v>40</v>
      </c>
      <c r="F13" s="161">
        <f>IF($G13="Rara vez",1,IF($G13="Improbable",2,IF($G13="Posible",3,IF($G13="Probable",4, IF($G13="Casi seguro",5,)))))</f>
        <v>3</v>
      </c>
      <c r="G13" s="161" t="s">
        <v>41</v>
      </c>
      <c r="H13" s="161">
        <f>IF($I13="Moderado",5,IF($I13="Mayor",10,IF($I13="Catastrófico",20,)))</f>
        <v>10</v>
      </c>
      <c r="I13" s="161" t="s">
        <v>42</v>
      </c>
      <c r="J13" s="161">
        <f>+$F13*$H13</f>
        <v>30</v>
      </c>
      <c r="K13" s="161" t="s">
        <v>43</v>
      </c>
      <c r="L13" s="7" t="s">
        <v>749</v>
      </c>
      <c r="M13" s="16">
        <v>100</v>
      </c>
      <c r="N13" s="161">
        <v>1</v>
      </c>
      <c r="O13" s="161">
        <f>IF($P13="Rara vez",1,IF($P13="Improbable",2,IF($P13="Posible",3,IF($P13="Probable",4, IF($P13="Casi seguro",5,)))))</f>
        <v>2</v>
      </c>
      <c r="P13" s="161" t="s">
        <v>44</v>
      </c>
      <c r="Q13" s="161">
        <f>IF($I13="Moderado",5,IF($I13="Mayor",10,IF($I13="Catastrófico",20,)))</f>
        <v>10</v>
      </c>
      <c r="R13" s="161" t="s">
        <v>42</v>
      </c>
      <c r="S13" s="161">
        <f>+O13*Q13</f>
        <v>20</v>
      </c>
      <c r="T13" s="161" t="s">
        <v>45</v>
      </c>
      <c r="U13" s="180" t="s">
        <v>477</v>
      </c>
      <c r="V13" s="111" t="s">
        <v>429</v>
      </c>
      <c r="W13" s="113" t="s">
        <v>46</v>
      </c>
      <c r="X13" s="113" t="s">
        <v>430</v>
      </c>
      <c r="Y13" s="158" t="s">
        <v>47</v>
      </c>
      <c r="Z13" s="166" t="s">
        <v>665</v>
      </c>
      <c r="AA13" s="268" t="s">
        <v>766</v>
      </c>
      <c r="AB13" s="175">
        <v>1</v>
      </c>
      <c r="AC13" s="2">
        <v>1</v>
      </c>
    </row>
    <row r="14" spans="1:29" s="2" customFormat="1" ht="131.4" customHeight="1" x14ac:dyDescent="0.25">
      <c r="A14" s="5"/>
      <c r="B14" s="154"/>
      <c r="C14" s="6" t="s">
        <v>48</v>
      </c>
      <c r="D14" s="156"/>
      <c r="E14" s="164" t="s">
        <v>40</v>
      </c>
      <c r="F14" s="162"/>
      <c r="G14" s="162"/>
      <c r="H14" s="162"/>
      <c r="I14" s="162"/>
      <c r="J14" s="162"/>
      <c r="K14" s="162"/>
      <c r="L14" s="7" t="s">
        <v>49</v>
      </c>
      <c r="M14" s="16">
        <v>100</v>
      </c>
      <c r="N14" s="162"/>
      <c r="O14" s="162"/>
      <c r="P14" s="162"/>
      <c r="Q14" s="162"/>
      <c r="R14" s="162"/>
      <c r="S14" s="162"/>
      <c r="T14" s="162"/>
      <c r="U14" s="181"/>
      <c r="V14" s="119"/>
      <c r="W14" s="115"/>
      <c r="X14" s="115"/>
      <c r="Y14" s="165"/>
      <c r="Z14" s="167"/>
      <c r="AA14" s="115"/>
      <c r="AB14" s="176"/>
    </row>
    <row r="15" spans="1:29" s="2" customFormat="1" ht="284.39999999999998" customHeight="1" x14ac:dyDescent="0.25">
      <c r="A15" s="5"/>
      <c r="B15" s="154"/>
      <c r="C15" s="6" t="s">
        <v>50</v>
      </c>
      <c r="D15" s="156"/>
      <c r="E15" s="164"/>
      <c r="F15" s="162"/>
      <c r="G15" s="162"/>
      <c r="H15" s="162"/>
      <c r="I15" s="162"/>
      <c r="J15" s="162"/>
      <c r="K15" s="162"/>
      <c r="L15" s="7" t="s">
        <v>51</v>
      </c>
      <c r="M15" s="16">
        <f>+'[1]VALORACION CONTROLES'!L13</f>
        <v>85</v>
      </c>
      <c r="N15" s="172"/>
      <c r="O15" s="162"/>
      <c r="P15" s="162"/>
      <c r="Q15" s="162"/>
      <c r="R15" s="162"/>
      <c r="S15" s="162"/>
      <c r="T15" s="162"/>
      <c r="U15" s="181"/>
      <c r="V15" s="119"/>
      <c r="W15" s="115"/>
      <c r="X15" s="114"/>
      <c r="Y15" s="165"/>
      <c r="Z15" s="168"/>
      <c r="AA15" s="115"/>
      <c r="AB15" s="176"/>
    </row>
    <row r="16" spans="1:29" s="2" customFormat="1" ht="107.25" customHeight="1" x14ac:dyDescent="0.25">
      <c r="A16" s="5">
        <v>1</v>
      </c>
      <c r="B16" s="177" t="s">
        <v>52</v>
      </c>
      <c r="C16" s="6" t="s">
        <v>53</v>
      </c>
      <c r="D16" s="155" t="s">
        <v>54</v>
      </c>
      <c r="E16" s="173" t="s">
        <v>55</v>
      </c>
      <c r="F16" s="161">
        <v>3</v>
      </c>
      <c r="G16" s="161" t="s">
        <v>41</v>
      </c>
      <c r="H16" s="161">
        <v>10</v>
      </c>
      <c r="I16" s="161" t="s">
        <v>42</v>
      </c>
      <c r="J16" s="161">
        <f>+$F16*$H16</f>
        <v>30</v>
      </c>
      <c r="K16" s="161" t="s">
        <v>43</v>
      </c>
      <c r="L16" s="7" t="s">
        <v>56</v>
      </c>
      <c r="M16" s="16">
        <f>+'[1]VALORACION CONTROLES'!L298</f>
        <v>95</v>
      </c>
      <c r="N16" s="161">
        <f>+'[1]VALORACION CONTROLES'!O298</f>
        <v>1</v>
      </c>
      <c r="O16" s="161">
        <f>IF($P16="Rara vez",1,IF($P16="Improbable",2,IF($P16="Posible",3,IF($P16="Probable",4, IF($P16="Casi seguro",5,)))))</f>
        <v>2</v>
      </c>
      <c r="P16" s="161" t="s">
        <v>44</v>
      </c>
      <c r="Q16" s="161">
        <f>IF($I16="Moderado",5,IF($I16="Mayor",10,IF($I16="Catastrófico",20,)))</f>
        <v>10</v>
      </c>
      <c r="R16" s="161" t="s">
        <v>42</v>
      </c>
      <c r="S16" s="161">
        <f>+O16*Q16</f>
        <v>20</v>
      </c>
      <c r="T16" s="161" t="s">
        <v>45</v>
      </c>
      <c r="U16" s="180" t="s">
        <v>455</v>
      </c>
      <c r="V16" s="169" t="s">
        <v>456</v>
      </c>
      <c r="W16" s="170" t="s">
        <v>212</v>
      </c>
      <c r="X16" s="113" t="s">
        <v>457</v>
      </c>
      <c r="Y16" s="171" t="s">
        <v>47</v>
      </c>
      <c r="Z16" s="113" t="s">
        <v>657</v>
      </c>
      <c r="AA16" s="158" t="s">
        <v>658</v>
      </c>
      <c r="AB16" s="159">
        <v>1</v>
      </c>
      <c r="AC16" s="2">
        <v>2</v>
      </c>
    </row>
    <row r="17" spans="1:29" s="2" customFormat="1" ht="124.2" x14ac:dyDescent="0.25">
      <c r="A17" s="5"/>
      <c r="B17" s="177"/>
      <c r="C17" s="6" t="s">
        <v>57</v>
      </c>
      <c r="D17" s="156"/>
      <c r="E17" s="174"/>
      <c r="F17" s="162"/>
      <c r="G17" s="162"/>
      <c r="H17" s="162"/>
      <c r="I17" s="162"/>
      <c r="J17" s="162"/>
      <c r="K17" s="162"/>
      <c r="L17" s="7" t="s">
        <v>211</v>
      </c>
      <c r="M17" s="16">
        <f>+'[1]VALORACION CONTROLES'!L300</f>
        <v>100</v>
      </c>
      <c r="N17" s="162"/>
      <c r="O17" s="162"/>
      <c r="P17" s="162"/>
      <c r="Q17" s="162"/>
      <c r="R17" s="162"/>
      <c r="S17" s="162"/>
      <c r="T17" s="162"/>
      <c r="U17" s="181"/>
      <c r="V17" s="169"/>
      <c r="W17" s="170"/>
      <c r="X17" s="115"/>
      <c r="Y17" s="171"/>
      <c r="Z17" s="157"/>
      <c r="AA17" s="157"/>
      <c r="AB17" s="160"/>
    </row>
    <row r="18" spans="1:29" s="2" customFormat="1" ht="104.25" customHeight="1" x14ac:dyDescent="0.25">
      <c r="A18" s="5"/>
      <c r="B18" s="177"/>
      <c r="C18" s="6" t="s">
        <v>58</v>
      </c>
      <c r="D18" s="178"/>
      <c r="E18" s="179"/>
      <c r="F18" s="162"/>
      <c r="G18" s="162"/>
      <c r="H18" s="162"/>
      <c r="I18" s="162"/>
      <c r="J18" s="162"/>
      <c r="K18" s="172"/>
      <c r="L18" s="7" t="s">
        <v>59</v>
      </c>
      <c r="M18" s="16">
        <f>+'[1]VALORACION CONTROLES'!L302</f>
        <v>100</v>
      </c>
      <c r="N18" s="172"/>
      <c r="O18" s="162"/>
      <c r="P18" s="162"/>
      <c r="Q18" s="162"/>
      <c r="R18" s="162"/>
      <c r="S18" s="162"/>
      <c r="T18" s="172"/>
      <c r="U18" s="181"/>
      <c r="V18" s="169"/>
      <c r="W18" s="170"/>
      <c r="X18" s="114"/>
      <c r="Y18" s="171"/>
      <c r="Z18" s="157"/>
      <c r="AA18" s="157"/>
      <c r="AB18" s="160"/>
    </row>
    <row r="19" spans="1:29" s="2" customFormat="1" ht="88.2" customHeight="1" x14ac:dyDescent="0.25">
      <c r="A19" s="5">
        <v>1</v>
      </c>
      <c r="B19" s="177"/>
      <c r="C19" s="6" t="s">
        <v>60</v>
      </c>
      <c r="D19" s="155" t="s">
        <v>61</v>
      </c>
      <c r="E19" s="173" t="s">
        <v>62</v>
      </c>
      <c r="F19" s="161">
        <f>IF($G19="Rara vez",1,IF($G19="Improbable",2,IF($G19="Posible",3,IF($G19="Probable",4, IF($G19="Casi seguro",5,)))))</f>
        <v>3</v>
      </c>
      <c r="G19" s="161" t="s">
        <v>41</v>
      </c>
      <c r="H19" s="161">
        <f>IF($I19="Moderado",5,IF($I19="Mayor",10,IF($I19="Catastrófico",20,)))</f>
        <v>10</v>
      </c>
      <c r="I19" s="161" t="s">
        <v>42</v>
      </c>
      <c r="J19" s="161">
        <f>+$F19*$H19</f>
        <v>30</v>
      </c>
      <c r="K19" s="161" t="s">
        <v>43</v>
      </c>
      <c r="L19" s="163" t="s">
        <v>63</v>
      </c>
      <c r="M19" s="161">
        <f>+'[1]VALORACION CONTROLES'!L313</f>
        <v>95</v>
      </c>
      <c r="N19" s="161">
        <f>+'[1]VALORACION CONTROLES'!O313</f>
        <v>1</v>
      </c>
      <c r="O19" s="161">
        <f>IF($P19="Rara vez",1,IF($P19="Improbable",2,IF($P19="Posible",3,IF($P19="Probable",4, IF($P19="Casi seguro",5,)))))</f>
        <v>2</v>
      </c>
      <c r="P19" s="161" t="s">
        <v>44</v>
      </c>
      <c r="Q19" s="161">
        <f>IF($I19="Moderado",5,IF($I19="Mayor",10,IF($I19="Catastrófico",20,)))</f>
        <v>10</v>
      </c>
      <c r="R19" s="161" t="s">
        <v>42</v>
      </c>
      <c r="S19" s="161">
        <f>+O19*Q19</f>
        <v>20</v>
      </c>
      <c r="T19" s="161" t="s">
        <v>45</v>
      </c>
      <c r="U19" s="180" t="s">
        <v>64</v>
      </c>
      <c r="V19" s="111" t="s">
        <v>452</v>
      </c>
      <c r="W19" s="113" t="s">
        <v>65</v>
      </c>
      <c r="X19" s="113" t="s">
        <v>431</v>
      </c>
      <c r="Y19" s="158" t="s">
        <v>47</v>
      </c>
      <c r="Z19" s="113" t="s">
        <v>750</v>
      </c>
      <c r="AA19" s="158" t="s">
        <v>658</v>
      </c>
      <c r="AB19" s="182">
        <v>1</v>
      </c>
      <c r="AC19" s="2">
        <v>3</v>
      </c>
    </row>
    <row r="20" spans="1:29" s="2" customFormat="1" ht="108.6" customHeight="1" x14ac:dyDescent="0.25">
      <c r="A20" s="5"/>
      <c r="B20" s="177"/>
      <c r="C20" s="6" t="s">
        <v>53</v>
      </c>
      <c r="D20" s="156"/>
      <c r="E20" s="174"/>
      <c r="F20" s="162"/>
      <c r="G20" s="162"/>
      <c r="H20" s="162"/>
      <c r="I20" s="162"/>
      <c r="J20" s="162"/>
      <c r="K20" s="162"/>
      <c r="L20" s="184"/>
      <c r="M20" s="172"/>
      <c r="N20" s="162"/>
      <c r="O20" s="162"/>
      <c r="P20" s="162"/>
      <c r="Q20" s="162"/>
      <c r="R20" s="162"/>
      <c r="S20" s="162"/>
      <c r="T20" s="162"/>
      <c r="U20" s="181"/>
      <c r="V20" s="119"/>
      <c r="W20" s="115"/>
      <c r="X20" s="115"/>
      <c r="Y20" s="165"/>
      <c r="Z20" s="115"/>
      <c r="AA20" s="115"/>
      <c r="AB20" s="183"/>
    </row>
    <row r="21" spans="1:29" s="2" customFormat="1" ht="78" customHeight="1" x14ac:dyDescent="0.25">
      <c r="A21" s="5"/>
      <c r="B21" s="177"/>
      <c r="C21" s="6" t="s">
        <v>58</v>
      </c>
      <c r="D21" s="156"/>
      <c r="E21" s="174"/>
      <c r="F21" s="162"/>
      <c r="G21" s="162"/>
      <c r="H21" s="162"/>
      <c r="I21" s="162"/>
      <c r="J21" s="162"/>
      <c r="K21" s="162"/>
      <c r="L21" s="7" t="s">
        <v>66</v>
      </c>
      <c r="M21" s="16">
        <f>+'[1]VALORACION CONTROLES'!L315</f>
        <v>85</v>
      </c>
      <c r="N21" s="172"/>
      <c r="O21" s="162"/>
      <c r="P21" s="162"/>
      <c r="Q21" s="162"/>
      <c r="R21" s="162"/>
      <c r="S21" s="162"/>
      <c r="T21" s="162"/>
      <c r="U21" s="181"/>
      <c r="V21" s="119"/>
      <c r="W21" s="115"/>
      <c r="X21" s="114"/>
      <c r="Y21" s="165"/>
      <c r="Z21" s="115"/>
      <c r="AA21" s="115"/>
      <c r="AB21" s="183"/>
    </row>
    <row r="22" spans="1:29" s="2" customFormat="1" ht="122.25" customHeight="1" x14ac:dyDescent="0.25">
      <c r="A22" s="5">
        <v>1</v>
      </c>
      <c r="B22" s="177"/>
      <c r="C22" s="6" t="s">
        <v>67</v>
      </c>
      <c r="D22" s="155" t="s">
        <v>68</v>
      </c>
      <c r="E22" s="173" t="s">
        <v>62</v>
      </c>
      <c r="F22" s="161">
        <f>IF($G22="Rara vez",1,IF($G22="Improbable",2,IF($G22="Posible",3,IF($G22="Probable",4, IF($G22="Casi seguro",5,)))))</f>
        <v>2</v>
      </c>
      <c r="G22" s="161" t="s">
        <v>44</v>
      </c>
      <c r="H22" s="161">
        <f>IF($I22="Moderado",5,IF($I22="Mayor",10,IF($I22="Catastrófico",20,)))</f>
        <v>10</v>
      </c>
      <c r="I22" s="161" t="s">
        <v>42</v>
      </c>
      <c r="J22" s="161">
        <f>+$F22*$H22</f>
        <v>20</v>
      </c>
      <c r="K22" s="161" t="s">
        <v>45</v>
      </c>
      <c r="L22" s="7" t="s">
        <v>69</v>
      </c>
      <c r="M22" s="16">
        <f>+'[1]VALORACION CONTROLES'!L268</f>
        <v>100</v>
      </c>
      <c r="N22" s="16">
        <f>+'[1]VALORACION CONTROLES'!O268</f>
        <v>2</v>
      </c>
      <c r="O22" s="161">
        <f>IF($P22="Rara vez",1,IF($P22="Improbable",2,IF($P22="Posible",3,IF($P22="Probable",4, IF($P22="Casi seguro",5,)))))</f>
        <v>1</v>
      </c>
      <c r="P22" s="161" t="s">
        <v>70</v>
      </c>
      <c r="Q22" s="161">
        <f>IF($I22="Moderado",5,IF($I22="Mayor",10,IF($I22="Catastrófico",20,)))</f>
        <v>10</v>
      </c>
      <c r="R22" s="161" t="s">
        <v>42</v>
      </c>
      <c r="S22" s="161">
        <f>+O22*Q22</f>
        <v>10</v>
      </c>
      <c r="T22" s="161" t="s">
        <v>71</v>
      </c>
      <c r="U22" s="180" t="s">
        <v>228</v>
      </c>
      <c r="V22" s="111" t="s">
        <v>227</v>
      </c>
      <c r="W22" s="111" t="s">
        <v>213</v>
      </c>
      <c r="X22" s="111" t="s">
        <v>465</v>
      </c>
      <c r="Y22" s="113" t="s">
        <v>47</v>
      </c>
      <c r="Z22" s="113" t="s">
        <v>751</v>
      </c>
      <c r="AA22" s="113" t="s">
        <v>752</v>
      </c>
      <c r="AB22" s="182">
        <v>1</v>
      </c>
      <c r="AC22" s="2">
        <v>4</v>
      </c>
    </row>
    <row r="23" spans="1:29" s="2" customFormat="1" ht="99" customHeight="1" x14ac:dyDescent="0.25">
      <c r="A23" s="5"/>
      <c r="B23" s="177"/>
      <c r="C23" s="6" t="s">
        <v>72</v>
      </c>
      <c r="D23" s="156"/>
      <c r="E23" s="174"/>
      <c r="F23" s="162"/>
      <c r="G23" s="162"/>
      <c r="H23" s="162"/>
      <c r="I23" s="162"/>
      <c r="J23" s="162"/>
      <c r="K23" s="162"/>
      <c r="L23" s="7" t="s">
        <v>73</v>
      </c>
      <c r="M23" s="16">
        <f>+'[1]VALORACION CONTROLES'!L270</f>
        <v>100</v>
      </c>
      <c r="N23" s="16">
        <f>+'[1]VALORACION CONTROLES'!O270</f>
        <v>0</v>
      </c>
      <c r="O23" s="162"/>
      <c r="P23" s="162"/>
      <c r="Q23" s="162"/>
      <c r="R23" s="162"/>
      <c r="S23" s="162"/>
      <c r="T23" s="162"/>
      <c r="U23" s="181"/>
      <c r="V23" s="119"/>
      <c r="W23" s="119"/>
      <c r="X23" s="119"/>
      <c r="Y23" s="115"/>
      <c r="Z23" s="115"/>
      <c r="AA23" s="115"/>
      <c r="AB23" s="183"/>
    </row>
    <row r="24" spans="1:29" s="2" customFormat="1" ht="166.5" customHeight="1" x14ac:dyDescent="0.25">
      <c r="A24" s="5"/>
      <c r="B24" s="177"/>
      <c r="C24" s="6" t="s">
        <v>74</v>
      </c>
      <c r="D24" s="178"/>
      <c r="E24" s="179"/>
      <c r="F24" s="162"/>
      <c r="G24" s="162"/>
      <c r="H24" s="162"/>
      <c r="I24" s="162"/>
      <c r="J24" s="162"/>
      <c r="K24" s="172"/>
      <c r="L24" s="7" t="s">
        <v>75</v>
      </c>
      <c r="M24" s="16">
        <f>+'[1]VALORACION CONTROLES'!L272</f>
        <v>100</v>
      </c>
      <c r="N24" s="16">
        <f>+'[1]VALORACION CONTROLES'!O272</f>
        <v>0</v>
      </c>
      <c r="O24" s="162"/>
      <c r="P24" s="162"/>
      <c r="Q24" s="162"/>
      <c r="R24" s="162"/>
      <c r="S24" s="162"/>
      <c r="T24" s="162"/>
      <c r="U24" s="181"/>
      <c r="V24" s="119"/>
      <c r="W24" s="119"/>
      <c r="X24" s="112"/>
      <c r="Y24" s="115"/>
      <c r="Z24" s="115"/>
      <c r="AA24" s="115"/>
      <c r="AB24" s="183"/>
    </row>
    <row r="25" spans="1:29" s="2" customFormat="1" ht="109.5" customHeight="1" x14ac:dyDescent="0.25">
      <c r="A25" s="5">
        <v>1</v>
      </c>
      <c r="B25" s="177"/>
      <c r="C25" s="6" t="s">
        <v>76</v>
      </c>
      <c r="D25" s="155" t="s">
        <v>77</v>
      </c>
      <c r="E25" s="173" t="s">
        <v>78</v>
      </c>
      <c r="F25" s="161">
        <f>IF($G25="Rara vez",1,IF($G25="Improbable",2,IF($G25="Posible",3,IF($G25="Probable",4, IF($G25="Casi seguro",5,)))))</f>
        <v>3</v>
      </c>
      <c r="G25" s="161" t="s">
        <v>41</v>
      </c>
      <c r="H25" s="161">
        <f>IF($I25="Moderado",5,IF($I25="Mayor",10,IF($I25="Catastrófico",20,)))</f>
        <v>10</v>
      </c>
      <c r="I25" s="161" t="s">
        <v>42</v>
      </c>
      <c r="J25" s="161">
        <f>+$F25*$H25</f>
        <v>30</v>
      </c>
      <c r="K25" s="161" t="s">
        <v>43</v>
      </c>
      <c r="L25" s="163" t="s">
        <v>233</v>
      </c>
      <c r="M25" s="161">
        <f>+'[1]VALORACION CONTROLES'!L283</f>
        <v>100</v>
      </c>
      <c r="N25" s="161">
        <f>+'[1]VALORACION CONTROLES'!O283</f>
        <v>2</v>
      </c>
      <c r="O25" s="161">
        <f>IF($P25="Rara vez",1,IF($P25="Improbable",2,IF($P25="Posible",3,IF($P25="Probable",4, IF($P25="Casi seguro",5,)))))</f>
        <v>1</v>
      </c>
      <c r="P25" s="161" t="s">
        <v>70</v>
      </c>
      <c r="Q25" s="161">
        <f>IF($I25="Moderado",5,IF($I25="Mayor",10,IF($I25="Catastrófico",20,)))</f>
        <v>10</v>
      </c>
      <c r="R25" s="161" t="s">
        <v>42</v>
      </c>
      <c r="S25" s="161">
        <f>+O25*Q25</f>
        <v>10</v>
      </c>
      <c r="T25" s="161" t="s">
        <v>71</v>
      </c>
      <c r="U25" s="180" t="s">
        <v>223</v>
      </c>
      <c r="V25" s="111" t="s">
        <v>108</v>
      </c>
      <c r="W25" s="113" t="s">
        <v>214</v>
      </c>
      <c r="X25" s="113" t="s">
        <v>466</v>
      </c>
      <c r="Y25" s="158" t="s">
        <v>216</v>
      </c>
      <c r="Z25" s="113" t="s">
        <v>753</v>
      </c>
      <c r="AA25" s="113" t="s">
        <v>676</v>
      </c>
      <c r="AB25" s="185">
        <v>1</v>
      </c>
      <c r="AC25" s="2">
        <v>5</v>
      </c>
    </row>
    <row r="26" spans="1:29" s="2" customFormat="1" ht="276.60000000000002" customHeight="1" x14ac:dyDescent="0.25">
      <c r="A26" s="5"/>
      <c r="B26" s="177"/>
      <c r="C26" s="6" t="s">
        <v>79</v>
      </c>
      <c r="D26" s="178"/>
      <c r="E26" s="179"/>
      <c r="F26" s="162"/>
      <c r="G26" s="162"/>
      <c r="H26" s="162"/>
      <c r="I26" s="162"/>
      <c r="J26" s="162"/>
      <c r="K26" s="172"/>
      <c r="L26" s="184"/>
      <c r="M26" s="172"/>
      <c r="N26" s="172"/>
      <c r="O26" s="162"/>
      <c r="P26" s="162"/>
      <c r="Q26" s="162"/>
      <c r="R26" s="162"/>
      <c r="S26" s="162"/>
      <c r="T26" s="162"/>
      <c r="U26" s="189"/>
      <c r="V26" s="119"/>
      <c r="W26" s="115"/>
      <c r="X26" s="114"/>
      <c r="Y26" s="165"/>
      <c r="Z26" s="114"/>
      <c r="AA26" s="114"/>
      <c r="AB26" s="186"/>
    </row>
    <row r="27" spans="1:29" s="2" customFormat="1" ht="212.4" customHeight="1" x14ac:dyDescent="0.25">
      <c r="A27" s="5">
        <v>1</v>
      </c>
      <c r="B27" s="187" t="s">
        <v>80</v>
      </c>
      <c r="C27" s="7" t="s">
        <v>81</v>
      </c>
      <c r="D27" s="155" t="s">
        <v>82</v>
      </c>
      <c r="E27" s="163" t="s">
        <v>83</v>
      </c>
      <c r="F27" s="161">
        <f>IF($G27="Rara vez",1,IF($G27="Improbable",2,IF($G27="Posible",3,IF($G27="Probable",4, IF($G27="Casi seguro",5,)))))</f>
        <v>3</v>
      </c>
      <c r="G27" s="161" t="s">
        <v>41</v>
      </c>
      <c r="H27" s="161">
        <f>IF($I27="Moderado",5,IF($I27="Mayor",10,IF($I27="Catastrófico",20,)))</f>
        <v>10</v>
      </c>
      <c r="I27" s="161" t="s">
        <v>42</v>
      </c>
      <c r="J27" s="161">
        <f>+$F27*$H27</f>
        <v>30</v>
      </c>
      <c r="K27" s="161" t="s">
        <v>43</v>
      </c>
      <c r="L27" s="7" t="s">
        <v>84</v>
      </c>
      <c r="M27" s="16">
        <f>+'[1]VALORACION CONTROLES'!L22</f>
        <v>80</v>
      </c>
      <c r="N27" s="16">
        <f>+'[1]VALORACION CONTROLES'!O22</f>
        <v>0</v>
      </c>
      <c r="O27" s="161">
        <f>IF($P27="Rara vez",1,IF($P27="Improbable",2,IF($P27="Posible",3,IF($P27="Probable",4, IF($P27="Casi seguro",5,)))))</f>
        <v>3</v>
      </c>
      <c r="P27" s="161" t="s">
        <v>41</v>
      </c>
      <c r="Q27" s="161">
        <f>IF($I27="Moderado",5,IF($I27="Mayor",10,IF($I27="Catastrófico",20,)))</f>
        <v>10</v>
      </c>
      <c r="R27" s="161" t="s">
        <v>42</v>
      </c>
      <c r="S27" s="161">
        <f>+O27*Q27</f>
        <v>30</v>
      </c>
      <c r="T27" s="161" t="s">
        <v>43</v>
      </c>
      <c r="U27" s="180" t="s">
        <v>433</v>
      </c>
      <c r="V27" s="111" t="s">
        <v>440</v>
      </c>
      <c r="W27" s="113" t="s">
        <v>85</v>
      </c>
      <c r="X27" s="113" t="s">
        <v>467</v>
      </c>
      <c r="Y27" s="158" t="s">
        <v>47</v>
      </c>
      <c r="Z27" s="113" t="s">
        <v>677</v>
      </c>
      <c r="AA27" s="113" t="s">
        <v>678</v>
      </c>
      <c r="AB27" s="185">
        <v>1</v>
      </c>
      <c r="AC27" s="2">
        <v>6</v>
      </c>
    </row>
    <row r="28" spans="1:29" s="2" customFormat="1" ht="193.8" customHeight="1" x14ac:dyDescent="0.25">
      <c r="A28" s="5"/>
      <c r="B28" s="188"/>
      <c r="C28" s="7" t="s">
        <v>86</v>
      </c>
      <c r="D28" s="156"/>
      <c r="E28" s="164" t="s">
        <v>83</v>
      </c>
      <c r="F28" s="162"/>
      <c r="G28" s="162"/>
      <c r="H28" s="162"/>
      <c r="I28" s="162"/>
      <c r="J28" s="162"/>
      <c r="K28" s="172"/>
      <c r="L28" s="7" t="s">
        <v>432</v>
      </c>
      <c r="M28" s="16">
        <f>+'[1]VALORACION CONTROLES'!L24</f>
        <v>80</v>
      </c>
      <c r="N28" s="16">
        <f>+'[1]VALORACION CONTROLES'!O24</f>
        <v>0</v>
      </c>
      <c r="O28" s="162"/>
      <c r="P28" s="162"/>
      <c r="Q28" s="162"/>
      <c r="R28" s="162"/>
      <c r="S28" s="162"/>
      <c r="T28" s="172"/>
      <c r="U28" s="181"/>
      <c r="V28" s="119"/>
      <c r="W28" s="115"/>
      <c r="X28" s="114"/>
      <c r="Y28" s="165"/>
      <c r="Z28" s="157"/>
      <c r="AA28" s="115"/>
      <c r="AB28" s="186"/>
    </row>
    <row r="29" spans="1:29" s="2" customFormat="1" ht="155.4" customHeight="1" x14ac:dyDescent="0.25">
      <c r="A29" s="5">
        <v>1</v>
      </c>
      <c r="B29" s="190" t="s">
        <v>87</v>
      </c>
      <c r="C29" s="6" t="s">
        <v>53</v>
      </c>
      <c r="D29" s="155" t="s">
        <v>88</v>
      </c>
      <c r="E29" s="163" t="s">
        <v>89</v>
      </c>
      <c r="F29" s="161">
        <f>IF($G29="Rara vez",1,IF($G29="Improbable",2,IF($G29="Posible",3,IF($G29="Probable",4, IF($G29="Casi seguro",5,)))))</f>
        <v>2</v>
      </c>
      <c r="G29" s="161" t="s">
        <v>44</v>
      </c>
      <c r="H29" s="161">
        <f>IF($I29="Moderado",5,IF($I29="Mayor",10,IF($I29="Catastrófico",20,)))</f>
        <v>10</v>
      </c>
      <c r="I29" s="161" t="s">
        <v>42</v>
      </c>
      <c r="J29" s="161">
        <f>+$F29*$H29</f>
        <v>20</v>
      </c>
      <c r="K29" s="161" t="s">
        <v>45</v>
      </c>
      <c r="L29" s="8" t="s">
        <v>754</v>
      </c>
      <c r="M29" s="16">
        <f>+'[1]VALORACION CONTROLES'!L122</f>
        <v>100</v>
      </c>
      <c r="N29" s="161">
        <f>+'[1]VALORACION CONTROLES'!O122</f>
        <v>2</v>
      </c>
      <c r="O29" s="161">
        <f>IF($P29="Rara vez",1,IF($P29="Improbable",2,IF($P29="Posible",3,IF($P29="Probable",4, IF($P29="Casi seguro",5,)))))</f>
        <v>1</v>
      </c>
      <c r="P29" s="161" t="s">
        <v>70</v>
      </c>
      <c r="Q29" s="161">
        <f>IF($I29="Moderado",5,IF($I29="Mayor",10,IF($I29="Catastrófico",20,)))</f>
        <v>10</v>
      </c>
      <c r="R29" s="161" t="s">
        <v>42</v>
      </c>
      <c r="S29" s="161">
        <f>+O29*Q29</f>
        <v>10</v>
      </c>
      <c r="T29" s="161" t="s">
        <v>71</v>
      </c>
      <c r="U29" s="180" t="s">
        <v>458</v>
      </c>
      <c r="V29" s="111" t="s">
        <v>453</v>
      </c>
      <c r="W29" s="113" t="s">
        <v>454</v>
      </c>
      <c r="X29" s="113" t="s">
        <v>434</v>
      </c>
      <c r="Y29" s="158" t="s">
        <v>216</v>
      </c>
      <c r="Z29" s="113" t="s">
        <v>755</v>
      </c>
      <c r="AA29" s="113" t="s">
        <v>683</v>
      </c>
      <c r="AB29" s="185">
        <v>1</v>
      </c>
      <c r="AC29" s="2">
        <v>7</v>
      </c>
    </row>
    <row r="30" spans="1:29" s="2" customFormat="1" ht="105.6" customHeight="1" x14ac:dyDescent="0.25">
      <c r="A30" s="5"/>
      <c r="B30" s="191"/>
      <c r="C30" s="6" t="s">
        <v>90</v>
      </c>
      <c r="D30" s="156"/>
      <c r="E30" s="164" t="s">
        <v>89</v>
      </c>
      <c r="F30" s="162"/>
      <c r="G30" s="162"/>
      <c r="H30" s="162"/>
      <c r="I30" s="162"/>
      <c r="J30" s="162"/>
      <c r="K30" s="162"/>
      <c r="L30" s="163" t="s">
        <v>91</v>
      </c>
      <c r="M30" s="161">
        <f>+'[1]VALORACION CONTROLES'!L124</f>
        <v>100</v>
      </c>
      <c r="N30" s="162"/>
      <c r="O30" s="162"/>
      <c r="P30" s="162"/>
      <c r="Q30" s="162"/>
      <c r="R30" s="162"/>
      <c r="S30" s="162"/>
      <c r="T30" s="162"/>
      <c r="U30" s="181"/>
      <c r="V30" s="119"/>
      <c r="W30" s="115"/>
      <c r="X30" s="115"/>
      <c r="Y30" s="165"/>
      <c r="Z30" s="115"/>
      <c r="AA30" s="115"/>
      <c r="AB30" s="186"/>
    </row>
    <row r="31" spans="1:29" s="2" customFormat="1" ht="103.8" customHeight="1" x14ac:dyDescent="0.25">
      <c r="A31" s="5"/>
      <c r="B31" s="191"/>
      <c r="C31" s="6" t="s">
        <v>92</v>
      </c>
      <c r="D31" s="156"/>
      <c r="E31" s="164" t="s">
        <v>89</v>
      </c>
      <c r="F31" s="162"/>
      <c r="G31" s="162"/>
      <c r="H31" s="162"/>
      <c r="I31" s="162"/>
      <c r="J31" s="162"/>
      <c r="K31" s="162"/>
      <c r="L31" s="184"/>
      <c r="M31" s="172"/>
      <c r="N31" s="172"/>
      <c r="O31" s="162"/>
      <c r="P31" s="162"/>
      <c r="Q31" s="162"/>
      <c r="R31" s="162"/>
      <c r="S31" s="162"/>
      <c r="T31" s="162"/>
      <c r="U31" s="181"/>
      <c r="V31" s="119"/>
      <c r="W31" s="115"/>
      <c r="X31" s="114"/>
      <c r="Y31" s="165"/>
      <c r="Z31" s="115"/>
      <c r="AA31" s="115"/>
      <c r="AB31" s="186"/>
    </row>
    <row r="32" spans="1:29" s="2" customFormat="1" ht="71.25" customHeight="1" x14ac:dyDescent="0.25">
      <c r="A32" s="5">
        <v>1</v>
      </c>
      <c r="B32" s="192" t="s">
        <v>93</v>
      </c>
      <c r="C32" s="6" t="s">
        <v>94</v>
      </c>
      <c r="D32" s="155" t="s">
        <v>95</v>
      </c>
      <c r="E32" s="163" t="s">
        <v>96</v>
      </c>
      <c r="F32" s="161">
        <f>IF($G32="Rara vez",1,IF($G32="Improbable",2,IF($G32="Posible",3,IF($G32="Probable",4, IF($G32="Casi seguro",5,)))))</f>
        <v>2</v>
      </c>
      <c r="G32" s="161" t="s">
        <v>44</v>
      </c>
      <c r="H32" s="161">
        <f>IF($I32="Moderado",5,IF($I32="Mayor",10,IF($I32="Catastrófico",20,)))</f>
        <v>10</v>
      </c>
      <c r="I32" s="161" t="s">
        <v>42</v>
      </c>
      <c r="J32" s="161">
        <f>+$F32*$H32</f>
        <v>20</v>
      </c>
      <c r="K32" s="161" t="s">
        <v>45</v>
      </c>
      <c r="L32" s="7" t="s">
        <v>435</v>
      </c>
      <c r="M32" s="16">
        <f>+'[1]VALORACION CONTROLES'!L65</f>
        <v>85</v>
      </c>
      <c r="N32" s="161">
        <f>+'[1]VALORACION CONTROLES'!O65</f>
        <v>1</v>
      </c>
      <c r="O32" s="161">
        <f>IF($P32="Rara vez",1,IF($P32="Improbable",2,IF($P32="Posible",3,IF($P32="Probable",4, IF($P32="Casi seguro",5,)))))</f>
        <v>1</v>
      </c>
      <c r="P32" s="161" t="s">
        <v>70</v>
      </c>
      <c r="Q32" s="161">
        <f>IF($I32="Moderado",5,IF($I32="Mayor",10,IF($I32="Catastrófico",20,)))</f>
        <v>10</v>
      </c>
      <c r="R32" s="161" t="s">
        <v>42</v>
      </c>
      <c r="S32" s="161">
        <f>+O32*Q32</f>
        <v>10</v>
      </c>
      <c r="T32" s="161" t="s">
        <v>71</v>
      </c>
      <c r="U32" s="194" t="s">
        <v>436</v>
      </c>
      <c r="V32" s="169" t="s">
        <v>459</v>
      </c>
      <c r="W32" s="170" t="s">
        <v>217</v>
      </c>
      <c r="X32" s="113" t="s">
        <v>437</v>
      </c>
      <c r="Y32" s="171" t="s">
        <v>47</v>
      </c>
      <c r="Z32" s="113" t="s">
        <v>686</v>
      </c>
      <c r="AA32" s="113" t="s">
        <v>687</v>
      </c>
      <c r="AB32" s="159">
        <v>1</v>
      </c>
      <c r="AC32" s="2">
        <v>8</v>
      </c>
    </row>
    <row r="33" spans="1:29" s="2" customFormat="1" ht="81" customHeight="1" x14ac:dyDescent="0.25">
      <c r="A33" s="5"/>
      <c r="B33" s="192"/>
      <c r="C33" s="6" t="s">
        <v>97</v>
      </c>
      <c r="D33" s="156"/>
      <c r="E33" s="164" t="s">
        <v>96</v>
      </c>
      <c r="F33" s="162"/>
      <c r="G33" s="162"/>
      <c r="H33" s="162"/>
      <c r="I33" s="162"/>
      <c r="J33" s="162"/>
      <c r="K33" s="162"/>
      <c r="L33" s="7" t="s">
        <v>98</v>
      </c>
      <c r="M33" s="16">
        <f>+'[1]VALORACION CONTROLES'!L67</f>
        <v>100</v>
      </c>
      <c r="N33" s="162"/>
      <c r="O33" s="162"/>
      <c r="P33" s="162"/>
      <c r="Q33" s="162"/>
      <c r="R33" s="162"/>
      <c r="S33" s="162"/>
      <c r="T33" s="162"/>
      <c r="U33" s="194"/>
      <c r="V33" s="169"/>
      <c r="W33" s="170"/>
      <c r="X33" s="115"/>
      <c r="Y33" s="171"/>
      <c r="Z33" s="115"/>
      <c r="AA33" s="115"/>
      <c r="AB33" s="160"/>
    </row>
    <row r="34" spans="1:29" s="2" customFormat="1" ht="126.75" customHeight="1" x14ac:dyDescent="0.25">
      <c r="A34" s="5"/>
      <c r="B34" s="192"/>
      <c r="C34" s="6" t="s">
        <v>99</v>
      </c>
      <c r="D34" s="178"/>
      <c r="E34" s="184" t="s">
        <v>96</v>
      </c>
      <c r="F34" s="162"/>
      <c r="G34" s="162"/>
      <c r="H34" s="162"/>
      <c r="I34" s="162"/>
      <c r="J34" s="162"/>
      <c r="K34" s="172"/>
      <c r="L34" s="7" t="s">
        <v>100</v>
      </c>
      <c r="M34" s="16">
        <f>+'[1]VALORACION CONTROLES'!L69</f>
        <v>85</v>
      </c>
      <c r="N34" s="172"/>
      <c r="O34" s="162"/>
      <c r="P34" s="162"/>
      <c r="Q34" s="162"/>
      <c r="R34" s="162"/>
      <c r="S34" s="162"/>
      <c r="T34" s="162"/>
      <c r="U34" s="194"/>
      <c r="V34" s="169"/>
      <c r="W34" s="170"/>
      <c r="X34" s="114"/>
      <c r="Y34" s="171"/>
      <c r="Z34" s="114"/>
      <c r="AA34" s="114"/>
      <c r="AB34" s="193"/>
    </row>
    <row r="35" spans="1:29" s="2" customFormat="1" ht="93.75" customHeight="1" x14ac:dyDescent="0.25">
      <c r="A35" s="5">
        <v>1</v>
      </c>
      <c r="B35" s="192"/>
      <c r="C35" s="6" t="s">
        <v>101</v>
      </c>
      <c r="D35" s="155" t="s">
        <v>102</v>
      </c>
      <c r="E35" s="163" t="s">
        <v>55</v>
      </c>
      <c r="F35" s="161">
        <f>IF($G35="Rara vez",1,IF($G35="Improbable",2,IF($G35="Posible",3,IF($G35="Probable",4, IF($G35="Casi seguro",5,)))))</f>
        <v>1</v>
      </c>
      <c r="G35" s="161" t="s">
        <v>70</v>
      </c>
      <c r="H35" s="161">
        <f>IF($I35="Moderado",5,IF($I35="Mayor",10,IF($I35="Catastrófico",20,)))</f>
        <v>10</v>
      </c>
      <c r="I35" s="161" t="s">
        <v>42</v>
      </c>
      <c r="J35" s="161">
        <f>+$F35*$H35</f>
        <v>10</v>
      </c>
      <c r="K35" s="161" t="s">
        <v>71</v>
      </c>
      <c r="L35" s="163" t="s">
        <v>103</v>
      </c>
      <c r="M35" s="161">
        <f>+'[1]VALORACION CONTROLES'!L77</f>
        <v>100</v>
      </c>
      <c r="N35" s="161">
        <f>+'[1]VALORACION CONTROLES'!O77</f>
        <v>1</v>
      </c>
      <c r="O35" s="161">
        <f>IF($P35="Rara vez",1,IF($P35="Improbable",2,IF($P35="Posible",3,IF($P35="Probable",4, IF($P35="Casi seguro",5,)))))</f>
        <v>1</v>
      </c>
      <c r="P35" s="161" t="s">
        <v>70</v>
      </c>
      <c r="Q35" s="161">
        <f>IF($I35="Moderado",5,IF($I35="Mayor",10,IF($I35="Catastrófico",20,)))</f>
        <v>10</v>
      </c>
      <c r="R35" s="161" t="s">
        <v>42</v>
      </c>
      <c r="S35" s="161">
        <f>+O35*Q35</f>
        <v>10</v>
      </c>
      <c r="T35" s="161" t="s">
        <v>71</v>
      </c>
      <c r="U35" s="194" t="s">
        <v>229</v>
      </c>
      <c r="V35" s="169" t="s">
        <v>439</v>
      </c>
      <c r="W35" s="170" t="s">
        <v>217</v>
      </c>
      <c r="X35" s="113" t="s">
        <v>438</v>
      </c>
      <c r="Y35" s="171" t="s">
        <v>47</v>
      </c>
      <c r="Z35" s="113" t="s">
        <v>693</v>
      </c>
      <c r="AA35" s="113" t="s">
        <v>756</v>
      </c>
      <c r="AB35" s="159">
        <v>1</v>
      </c>
      <c r="AC35" s="2">
        <v>9</v>
      </c>
    </row>
    <row r="36" spans="1:29" s="2" customFormat="1" ht="78" customHeight="1" x14ac:dyDescent="0.25">
      <c r="A36" s="5"/>
      <c r="B36" s="192"/>
      <c r="C36" s="6" t="s">
        <v>104</v>
      </c>
      <c r="D36" s="156"/>
      <c r="E36" s="164"/>
      <c r="F36" s="162"/>
      <c r="G36" s="162"/>
      <c r="H36" s="162"/>
      <c r="I36" s="162"/>
      <c r="J36" s="162"/>
      <c r="K36" s="162"/>
      <c r="L36" s="184"/>
      <c r="M36" s="172"/>
      <c r="N36" s="172"/>
      <c r="O36" s="162"/>
      <c r="P36" s="162"/>
      <c r="Q36" s="162"/>
      <c r="R36" s="162"/>
      <c r="S36" s="162"/>
      <c r="T36" s="162"/>
      <c r="U36" s="194"/>
      <c r="V36" s="169"/>
      <c r="W36" s="170"/>
      <c r="X36" s="114"/>
      <c r="Y36" s="171"/>
      <c r="Z36" s="115"/>
      <c r="AA36" s="115"/>
      <c r="AB36" s="160"/>
    </row>
    <row r="37" spans="1:29" s="2" customFormat="1" ht="126" customHeight="1" x14ac:dyDescent="0.25">
      <c r="A37" s="5">
        <v>1</v>
      </c>
      <c r="B37" s="192"/>
      <c r="C37" s="6" t="s">
        <v>105</v>
      </c>
      <c r="D37" s="155" t="s">
        <v>106</v>
      </c>
      <c r="E37" s="163" t="s">
        <v>55</v>
      </c>
      <c r="F37" s="161">
        <f>IF($G37="Rara vez",1,IF($G37="Improbable",2,IF($G37="Posible",3,IF($G37="Probable",4, IF($G37="Casi seguro",5,)))))</f>
        <v>1</v>
      </c>
      <c r="G37" s="161" t="s">
        <v>70</v>
      </c>
      <c r="H37" s="161">
        <f>IF($I37="Moderado",5,IF($I37="Mayor",10,IF($I37="Catastrófico",20,)))</f>
        <v>10</v>
      </c>
      <c r="I37" s="161" t="s">
        <v>42</v>
      </c>
      <c r="J37" s="161">
        <f>+$F37*$H37</f>
        <v>10</v>
      </c>
      <c r="K37" s="161" t="s">
        <v>71</v>
      </c>
      <c r="L37" s="7" t="s">
        <v>107</v>
      </c>
      <c r="M37" s="16">
        <f>+'[1]VALORACION CONTROLES'!L92</f>
        <v>100</v>
      </c>
      <c r="N37" s="16">
        <f>+'[1]VALORACION CONTROLES'!O92</f>
        <v>2</v>
      </c>
      <c r="O37" s="161">
        <f>IF($P37="Rara vez",1,IF($P37="Improbable",2,IF($P37="Posible",3,IF($P37="Probable",4, IF($P37="Casi seguro",5,)))))</f>
        <v>1</v>
      </c>
      <c r="P37" s="161" t="s">
        <v>70</v>
      </c>
      <c r="Q37" s="161">
        <f>IF($I37="Moderado",5,IF($I37="Mayor",10,IF($I37="Catastrófico",20,)))</f>
        <v>10</v>
      </c>
      <c r="R37" s="161" t="s">
        <v>42</v>
      </c>
      <c r="S37" s="161">
        <f>+O37*Q37</f>
        <v>10</v>
      </c>
      <c r="T37" s="161" t="s">
        <v>71</v>
      </c>
      <c r="U37" s="180" t="s">
        <v>231</v>
      </c>
      <c r="V37" s="111" t="s">
        <v>230</v>
      </c>
      <c r="W37" s="113" t="s">
        <v>215</v>
      </c>
      <c r="X37" s="113" t="s">
        <v>441</v>
      </c>
      <c r="Y37" s="158" t="s">
        <v>216</v>
      </c>
      <c r="Z37" s="113" t="s">
        <v>757</v>
      </c>
      <c r="AA37" s="113" t="s">
        <v>758</v>
      </c>
      <c r="AB37" s="195">
        <v>1</v>
      </c>
      <c r="AC37" s="2">
        <v>10</v>
      </c>
    </row>
    <row r="38" spans="1:29" s="2" customFormat="1" ht="114" customHeight="1" x14ac:dyDescent="0.25">
      <c r="A38" s="5"/>
      <c r="B38" s="192"/>
      <c r="C38" s="6" t="s">
        <v>109</v>
      </c>
      <c r="D38" s="156"/>
      <c r="E38" s="164"/>
      <c r="F38" s="162"/>
      <c r="G38" s="162"/>
      <c r="H38" s="162"/>
      <c r="I38" s="162"/>
      <c r="J38" s="162"/>
      <c r="K38" s="162"/>
      <c r="L38" s="7" t="s">
        <v>110</v>
      </c>
      <c r="M38" s="16">
        <f>+'[1]VALORACION CONTROLES'!L94</f>
        <v>100</v>
      </c>
      <c r="N38" s="16">
        <f>+'[1]VALORACION CONTROLES'!O93</f>
        <v>0</v>
      </c>
      <c r="O38" s="162"/>
      <c r="P38" s="162"/>
      <c r="Q38" s="162"/>
      <c r="R38" s="162"/>
      <c r="S38" s="162"/>
      <c r="T38" s="162"/>
      <c r="U38" s="181"/>
      <c r="V38" s="119"/>
      <c r="W38" s="115"/>
      <c r="X38" s="115"/>
      <c r="Y38" s="165"/>
      <c r="Z38" s="115"/>
      <c r="AA38" s="115"/>
      <c r="AB38" s="196"/>
    </row>
    <row r="39" spans="1:29" s="2" customFormat="1" ht="105" customHeight="1" x14ac:dyDescent="0.25">
      <c r="A39" s="5"/>
      <c r="B39" s="192"/>
      <c r="C39" s="6" t="s">
        <v>105</v>
      </c>
      <c r="D39" s="178"/>
      <c r="E39" s="184"/>
      <c r="F39" s="162"/>
      <c r="G39" s="162"/>
      <c r="H39" s="162"/>
      <c r="I39" s="162"/>
      <c r="J39" s="162"/>
      <c r="K39" s="172"/>
      <c r="L39" s="7" t="s">
        <v>111</v>
      </c>
      <c r="M39" s="16"/>
      <c r="N39" s="16"/>
      <c r="O39" s="162"/>
      <c r="P39" s="162"/>
      <c r="Q39" s="162"/>
      <c r="R39" s="162"/>
      <c r="S39" s="162"/>
      <c r="T39" s="162"/>
      <c r="U39" s="181"/>
      <c r="V39" s="119"/>
      <c r="W39" s="115"/>
      <c r="X39" s="114"/>
      <c r="Y39" s="165"/>
      <c r="Z39" s="115"/>
      <c r="AA39" s="115"/>
      <c r="AB39" s="197"/>
    </row>
    <row r="40" spans="1:29" s="2" customFormat="1" ht="111" customHeight="1" x14ac:dyDescent="0.25">
      <c r="A40" s="5">
        <v>1</v>
      </c>
      <c r="B40" s="200" t="s">
        <v>112</v>
      </c>
      <c r="C40" s="6" t="s">
        <v>113</v>
      </c>
      <c r="D40" s="155" t="s">
        <v>114</v>
      </c>
      <c r="E40" s="163" t="s">
        <v>55</v>
      </c>
      <c r="F40" s="161">
        <f>IF($G40="Rara vez",1,IF($G40="Improbable",2,IF($G40="Posible",3,IF($G40="Probable",4, IF($G40="Casi seguro",5,)))))</f>
        <v>3</v>
      </c>
      <c r="G40" s="161" t="s">
        <v>41</v>
      </c>
      <c r="H40" s="161">
        <f>IF($I40="Moderado",5,IF($I40="Mayor",10,IF($I40="Catastrófico",20,)))</f>
        <v>10</v>
      </c>
      <c r="I40" s="161" t="s">
        <v>42</v>
      </c>
      <c r="J40" s="161">
        <f>+$F40*$H40</f>
        <v>30</v>
      </c>
      <c r="K40" s="161" t="s">
        <v>43</v>
      </c>
      <c r="L40" s="198" t="s">
        <v>115</v>
      </c>
      <c r="M40" s="161">
        <f>+'[1]VALORACION CONTROLES'!L107</f>
        <v>100</v>
      </c>
      <c r="N40" s="161">
        <f>+'[1]VALORACION CONTROLES'!O107</f>
        <v>2</v>
      </c>
      <c r="O40" s="161">
        <f>IF($P40="Rara vez",1,IF($P40="Improbable",2,IF($P40="Posible",3,IF($P40="Probable",4, IF($P40="Casi seguro",5,)))))</f>
        <v>1</v>
      </c>
      <c r="P40" s="161" t="s">
        <v>70</v>
      </c>
      <c r="Q40" s="161">
        <f>IF($I40="Moderado",5,IF($I40="Mayor",10,IF($I40="Catastrófico",20,)))</f>
        <v>10</v>
      </c>
      <c r="R40" s="161" t="s">
        <v>42</v>
      </c>
      <c r="S40" s="161">
        <f>+O40*Q40</f>
        <v>10</v>
      </c>
      <c r="T40" s="161" t="s">
        <v>71</v>
      </c>
      <c r="U40" s="180" t="s">
        <v>219</v>
      </c>
      <c r="V40" s="111" t="s">
        <v>218</v>
      </c>
      <c r="W40" s="111" t="s">
        <v>234</v>
      </c>
      <c r="X40" s="111" t="s">
        <v>442</v>
      </c>
      <c r="Y40" s="158" t="s">
        <v>216</v>
      </c>
      <c r="Z40" s="113" t="s">
        <v>700</v>
      </c>
      <c r="AA40" s="113" t="s">
        <v>701</v>
      </c>
      <c r="AB40" s="195">
        <v>1</v>
      </c>
      <c r="AC40" s="2">
        <v>11</v>
      </c>
    </row>
    <row r="41" spans="1:29" s="2" customFormat="1" ht="83.25" customHeight="1" x14ac:dyDescent="0.25">
      <c r="A41" s="5"/>
      <c r="B41" s="200"/>
      <c r="C41" s="6" t="s">
        <v>53</v>
      </c>
      <c r="D41" s="156"/>
      <c r="E41" s="164"/>
      <c r="F41" s="162"/>
      <c r="G41" s="162"/>
      <c r="H41" s="162"/>
      <c r="I41" s="162"/>
      <c r="J41" s="162"/>
      <c r="K41" s="162"/>
      <c r="L41" s="199"/>
      <c r="M41" s="172"/>
      <c r="N41" s="172"/>
      <c r="O41" s="162"/>
      <c r="P41" s="162"/>
      <c r="Q41" s="162"/>
      <c r="R41" s="162"/>
      <c r="S41" s="162"/>
      <c r="T41" s="162"/>
      <c r="U41" s="181"/>
      <c r="V41" s="119"/>
      <c r="W41" s="119"/>
      <c r="X41" s="112"/>
      <c r="Y41" s="165"/>
      <c r="Z41" s="115"/>
      <c r="AA41" s="115"/>
      <c r="AB41" s="196"/>
    </row>
    <row r="42" spans="1:29" s="2" customFormat="1" ht="114" customHeight="1" x14ac:dyDescent="0.25">
      <c r="A42" s="5">
        <v>1</v>
      </c>
      <c r="B42" s="200"/>
      <c r="C42" s="6" t="s">
        <v>116</v>
      </c>
      <c r="D42" s="155" t="s">
        <v>117</v>
      </c>
      <c r="E42" s="163" t="s">
        <v>55</v>
      </c>
      <c r="F42" s="161">
        <f>IF($G42="Rara vez",1,IF($G42="Improbable",2,IF($G42="Posible",3,IF($G42="Probable",4, IF($G42="Casi seguro",5,)))))</f>
        <v>3</v>
      </c>
      <c r="G42" s="161" t="s">
        <v>41</v>
      </c>
      <c r="H42" s="161">
        <f>IF($I42="Moderado",5,IF($I42="Mayor",10,IF($I42="Catastrófico",20,)))</f>
        <v>10</v>
      </c>
      <c r="I42" s="161" t="s">
        <v>42</v>
      </c>
      <c r="J42" s="161">
        <f>+$F42*$H42</f>
        <v>30</v>
      </c>
      <c r="K42" s="161" t="s">
        <v>43</v>
      </c>
      <c r="L42" s="163" t="s">
        <v>118</v>
      </c>
      <c r="M42" s="161">
        <f>+'[1]VALORACION CONTROLES'!L137</f>
        <v>95</v>
      </c>
      <c r="N42" s="161">
        <f>+'[1]VALORACION CONTROLES'!O137</f>
        <v>1</v>
      </c>
      <c r="O42" s="161">
        <f>IF($P42="Rara vez",1,IF($P42="Improbable",2,IF($P42="Posible",3,IF($P42="Probable",4, IF($P42="Casi seguro",5,)))))</f>
        <v>2</v>
      </c>
      <c r="P42" s="161" t="s">
        <v>44</v>
      </c>
      <c r="Q42" s="161">
        <f>IF($I42="Moderado",5,IF($I42="Mayor",10,IF($I42="Catastrófico",20,)))</f>
        <v>10</v>
      </c>
      <c r="R42" s="161" t="s">
        <v>42</v>
      </c>
      <c r="S42" s="161">
        <f>+O42*Q42</f>
        <v>20</v>
      </c>
      <c r="T42" s="161" t="s">
        <v>45</v>
      </c>
      <c r="U42" s="180" t="s">
        <v>220</v>
      </c>
      <c r="V42" s="111" t="s">
        <v>119</v>
      </c>
      <c r="W42" s="113" t="s">
        <v>120</v>
      </c>
      <c r="X42" s="113" t="s">
        <v>460</v>
      </c>
      <c r="Y42" s="158" t="s">
        <v>47</v>
      </c>
      <c r="Z42" s="113" t="s">
        <v>651</v>
      </c>
      <c r="AA42" s="113" t="s">
        <v>759</v>
      </c>
      <c r="AB42" s="159">
        <v>1</v>
      </c>
      <c r="AC42" s="2">
        <v>12</v>
      </c>
    </row>
    <row r="43" spans="1:29" s="2" customFormat="1" ht="126.6" customHeight="1" x14ac:dyDescent="0.25">
      <c r="A43" s="5"/>
      <c r="B43" s="200"/>
      <c r="C43" s="6" t="s">
        <v>121</v>
      </c>
      <c r="D43" s="156"/>
      <c r="E43" s="164"/>
      <c r="F43" s="162"/>
      <c r="G43" s="162"/>
      <c r="H43" s="162"/>
      <c r="I43" s="162"/>
      <c r="J43" s="162"/>
      <c r="K43" s="162"/>
      <c r="L43" s="184"/>
      <c r="M43" s="172"/>
      <c r="N43" s="172"/>
      <c r="O43" s="162"/>
      <c r="P43" s="162"/>
      <c r="Q43" s="162"/>
      <c r="R43" s="162"/>
      <c r="S43" s="162"/>
      <c r="T43" s="162"/>
      <c r="U43" s="181"/>
      <c r="V43" s="119"/>
      <c r="W43" s="115"/>
      <c r="X43" s="114"/>
      <c r="Y43" s="165"/>
      <c r="Z43" s="115"/>
      <c r="AA43" s="115"/>
      <c r="AB43" s="160"/>
    </row>
    <row r="44" spans="1:29" s="2" customFormat="1" ht="92.25" customHeight="1" x14ac:dyDescent="0.25">
      <c r="A44" s="5">
        <v>1</v>
      </c>
      <c r="B44" s="204" t="s">
        <v>122</v>
      </c>
      <c r="C44" s="6" t="s">
        <v>123</v>
      </c>
      <c r="D44" s="155" t="s">
        <v>124</v>
      </c>
      <c r="E44" s="163" t="s">
        <v>55</v>
      </c>
      <c r="F44" s="161">
        <f>IF($G44="Rara vez",1,IF($G44="Improbable",2,IF($G44="Posible",3,IF($G44="Probable",4, IF($G44="Casi seguro",5,)))))</f>
        <v>3</v>
      </c>
      <c r="G44" s="161" t="s">
        <v>41</v>
      </c>
      <c r="H44" s="161">
        <f>IF($I44="Moderado",5,IF($I44="Mayor",10,IF($I44="Catastrófico",20,)))</f>
        <v>10</v>
      </c>
      <c r="I44" s="161" t="s">
        <v>42</v>
      </c>
      <c r="J44" s="161">
        <f>+$F44*$H44</f>
        <v>30</v>
      </c>
      <c r="K44" s="161" t="s">
        <v>43</v>
      </c>
      <c r="L44" s="7" t="s">
        <v>125</v>
      </c>
      <c r="M44" s="16">
        <f>+'[1]VALORACION CONTROLES'!L152</f>
        <v>85</v>
      </c>
      <c r="N44" s="161">
        <f>+'[1]VALORACION CONTROLES'!O152</f>
        <v>1</v>
      </c>
      <c r="O44" s="161">
        <f>IF($P44="Rara vez",1,IF($P44="Improbable",2,IF($P44="Posible",3,IF($P44="Probable",4, IF($P44="Casi seguro",5,)))))</f>
        <v>2</v>
      </c>
      <c r="P44" s="161" t="s">
        <v>44</v>
      </c>
      <c r="Q44" s="161">
        <f>IF($I44="Moderado",5,IF($I44="Mayor",10,IF($I44="Catastrófico",20,)))</f>
        <v>10</v>
      </c>
      <c r="R44" s="161" t="s">
        <v>42</v>
      </c>
      <c r="S44" s="161">
        <f>+O44*Q44</f>
        <v>20</v>
      </c>
      <c r="T44" s="161" t="s">
        <v>45</v>
      </c>
      <c r="U44" s="180" t="s">
        <v>224</v>
      </c>
      <c r="V44" s="111" t="s">
        <v>449</v>
      </c>
      <c r="W44" s="113" t="s">
        <v>126</v>
      </c>
      <c r="X44" s="113" t="s">
        <v>450</v>
      </c>
      <c r="Y44" s="158" t="s">
        <v>47</v>
      </c>
      <c r="Z44" s="113" t="s">
        <v>706</v>
      </c>
      <c r="AA44" s="113" t="s">
        <v>760</v>
      </c>
      <c r="AB44" s="205">
        <v>0.66</v>
      </c>
      <c r="AC44" s="2">
        <v>13</v>
      </c>
    </row>
    <row r="45" spans="1:29" s="2" customFormat="1" ht="90.75" customHeight="1" x14ac:dyDescent="0.25">
      <c r="A45" s="5"/>
      <c r="B45" s="204"/>
      <c r="C45" s="6" t="s">
        <v>127</v>
      </c>
      <c r="D45" s="156"/>
      <c r="E45" s="164"/>
      <c r="F45" s="162"/>
      <c r="G45" s="162"/>
      <c r="H45" s="162"/>
      <c r="I45" s="162"/>
      <c r="J45" s="162"/>
      <c r="K45" s="162"/>
      <c r="L45" s="7" t="s">
        <v>128</v>
      </c>
      <c r="M45" s="16">
        <f>+'[1]VALORACION CONTROLES'!L154</f>
        <v>85</v>
      </c>
      <c r="N45" s="162"/>
      <c r="O45" s="162"/>
      <c r="P45" s="162"/>
      <c r="Q45" s="162"/>
      <c r="R45" s="162"/>
      <c r="S45" s="162"/>
      <c r="T45" s="162"/>
      <c r="U45" s="181"/>
      <c r="V45" s="119"/>
      <c r="W45" s="115"/>
      <c r="X45" s="115"/>
      <c r="Y45" s="165"/>
      <c r="Z45" s="115"/>
      <c r="AA45" s="115"/>
      <c r="AB45" s="206"/>
    </row>
    <row r="46" spans="1:29" s="2" customFormat="1" ht="88.5" customHeight="1" x14ac:dyDescent="0.25">
      <c r="A46" s="5"/>
      <c r="B46" s="204"/>
      <c r="C46" s="6" t="s">
        <v>90</v>
      </c>
      <c r="D46" s="156"/>
      <c r="E46" s="164"/>
      <c r="F46" s="162"/>
      <c r="G46" s="162"/>
      <c r="H46" s="162"/>
      <c r="I46" s="162"/>
      <c r="J46" s="162"/>
      <c r="K46" s="162"/>
      <c r="L46" s="163" t="s">
        <v>129</v>
      </c>
      <c r="M46" s="161">
        <f>+'[1]VALORACION CONTROLES'!L156</f>
        <v>100</v>
      </c>
      <c r="N46" s="162"/>
      <c r="O46" s="162"/>
      <c r="P46" s="162"/>
      <c r="Q46" s="162"/>
      <c r="R46" s="162"/>
      <c r="S46" s="162"/>
      <c r="T46" s="162"/>
      <c r="U46" s="181"/>
      <c r="V46" s="119"/>
      <c r="W46" s="115"/>
      <c r="X46" s="115"/>
      <c r="Y46" s="165"/>
      <c r="Z46" s="115"/>
      <c r="AA46" s="115"/>
      <c r="AB46" s="206"/>
    </row>
    <row r="47" spans="1:29" s="2" customFormat="1" ht="27.6" x14ac:dyDescent="0.25">
      <c r="A47" s="5"/>
      <c r="B47" s="204"/>
      <c r="C47" s="6" t="s">
        <v>113</v>
      </c>
      <c r="D47" s="178"/>
      <c r="E47" s="184"/>
      <c r="F47" s="162"/>
      <c r="G47" s="162"/>
      <c r="H47" s="162"/>
      <c r="I47" s="162"/>
      <c r="J47" s="162"/>
      <c r="K47" s="172"/>
      <c r="L47" s="184"/>
      <c r="M47" s="172"/>
      <c r="N47" s="172"/>
      <c r="O47" s="162"/>
      <c r="P47" s="162"/>
      <c r="Q47" s="162"/>
      <c r="R47" s="162"/>
      <c r="S47" s="162"/>
      <c r="T47" s="172"/>
      <c r="U47" s="207"/>
      <c r="V47" s="119"/>
      <c r="W47" s="115"/>
      <c r="X47" s="114"/>
      <c r="Y47" s="165"/>
      <c r="Z47" s="157"/>
      <c r="AA47" s="157"/>
      <c r="AB47" s="206"/>
    </row>
    <row r="48" spans="1:29" s="2" customFormat="1" ht="80.25" customHeight="1" x14ac:dyDescent="0.25">
      <c r="A48" s="5">
        <v>1</v>
      </c>
      <c r="B48" s="204"/>
      <c r="C48" s="6" t="s">
        <v>130</v>
      </c>
      <c r="D48" s="155" t="s">
        <v>131</v>
      </c>
      <c r="E48" s="173" t="s">
        <v>132</v>
      </c>
      <c r="F48" s="161">
        <f>IF($G48="Rara vez",1,IF($G48="Improbable",2,IF($G48="Posible",3,IF($G48="Probable",4, IF($G48="Casi seguro",5,)))))</f>
        <v>3</v>
      </c>
      <c r="G48" s="161" t="s">
        <v>41</v>
      </c>
      <c r="H48" s="161">
        <f>IF($I48="Moderado",5,IF($I48="Mayor",10,IF($I48="Catastrófico",20,)))</f>
        <v>10</v>
      </c>
      <c r="I48" s="161" t="s">
        <v>42</v>
      </c>
      <c r="J48" s="161">
        <f>+$F48*$H48</f>
        <v>30</v>
      </c>
      <c r="K48" s="161" t="s">
        <v>43</v>
      </c>
      <c r="L48" s="7" t="s">
        <v>225</v>
      </c>
      <c r="M48" s="16">
        <f>+'[1]VALORACION CONTROLES'!L167</f>
        <v>100</v>
      </c>
      <c r="N48" s="161">
        <f>+'[1]VALORACION CONTROLES'!O167</f>
        <v>1</v>
      </c>
      <c r="O48" s="161">
        <f>IF($P48="Rara vez",1,IF($P48="Improbable",2,IF($P48="Posible",3,IF($P48="Probable",4, IF($P48="Casi seguro",5,)))))</f>
        <v>2</v>
      </c>
      <c r="P48" s="161" t="s">
        <v>44</v>
      </c>
      <c r="Q48" s="161">
        <f>IF($I48="Moderado",5,IF($I48="Mayor",10,IF($I48="Catastrófico",20,)))</f>
        <v>10</v>
      </c>
      <c r="R48" s="161" t="s">
        <v>42</v>
      </c>
      <c r="S48" s="161">
        <f>+O48*Q48</f>
        <v>20</v>
      </c>
      <c r="T48" s="161" t="s">
        <v>45</v>
      </c>
      <c r="U48" s="180" t="s">
        <v>226</v>
      </c>
      <c r="V48" s="111" t="s">
        <v>235</v>
      </c>
      <c r="W48" s="113" t="s">
        <v>126</v>
      </c>
      <c r="X48" s="113" t="s">
        <v>451</v>
      </c>
      <c r="Y48" s="158" t="s">
        <v>461</v>
      </c>
      <c r="Z48" s="113" t="s">
        <v>475</v>
      </c>
      <c r="AA48" s="113" t="s">
        <v>711</v>
      </c>
      <c r="AB48" s="201">
        <v>0.33</v>
      </c>
      <c r="AC48" s="2">
        <v>14</v>
      </c>
    </row>
    <row r="49" spans="1:29" s="2" customFormat="1" ht="89.25" customHeight="1" x14ac:dyDescent="0.25">
      <c r="A49" s="5"/>
      <c r="B49" s="204"/>
      <c r="C49" s="6" t="s">
        <v>133</v>
      </c>
      <c r="D49" s="156"/>
      <c r="E49" s="174"/>
      <c r="F49" s="162"/>
      <c r="G49" s="162"/>
      <c r="H49" s="162"/>
      <c r="I49" s="162"/>
      <c r="J49" s="162"/>
      <c r="K49" s="162"/>
      <c r="L49" s="7" t="s">
        <v>134</v>
      </c>
      <c r="M49" s="16">
        <f>+'[1]VALORACION CONTROLES'!L169</f>
        <v>85</v>
      </c>
      <c r="N49" s="162"/>
      <c r="O49" s="162"/>
      <c r="P49" s="162"/>
      <c r="Q49" s="162"/>
      <c r="R49" s="162"/>
      <c r="S49" s="162"/>
      <c r="T49" s="162"/>
      <c r="U49" s="181"/>
      <c r="V49" s="119"/>
      <c r="W49" s="115"/>
      <c r="X49" s="115"/>
      <c r="Y49" s="165"/>
      <c r="Z49" s="115"/>
      <c r="AA49" s="115"/>
      <c r="AB49" s="202"/>
    </row>
    <row r="50" spans="1:29" s="2" customFormat="1" ht="84" customHeight="1" x14ac:dyDescent="0.25">
      <c r="A50" s="5"/>
      <c r="B50" s="204"/>
      <c r="C50" s="6" t="s">
        <v>113</v>
      </c>
      <c r="D50" s="156"/>
      <c r="E50" s="174"/>
      <c r="F50" s="162"/>
      <c r="G50" s="162"/>
      <c r="H50" s="162"/>
      <c r="I50" s="162"/>
      <c r="J50" s="162"/>
      <c r="K50" s="162"/>
      <c r="L50" s="7" t="s">
        <v>135</v>
      </c>
      <c r="M50" s="16">
        <f>+'[1]VALORACION CONTROLES'!L171</f>
        <v>100</v>
      </c>
      <c r="N50" s="172"/>
      <c r="O50" s="162"/>
      <c r="P50" s="162"/>
      <c r="Q50" s="162"/>
      <c r="R50" s="162"/>
      <c r="S50" s="162"/>
      <c r="T50" s="162"/>
      <c r="U50" s="181"/>
      <c r="V50" s="119"/>
      <c r="W50" s="115"/>
      <c r="X50" s="115"/>
      <c r="Y50" s="165"/>
      <c r="Z50" s="115"/>
      <c r="AA50" s="115"/>
      <c r="AB50" s="202"/>
    </row>
    <row r="51" spans="1:29" s="2" customFormat="1" ht="49.5" customHeight="1" x14ac:dyDescent="0.25">
      <c r="A51" s="5">
        <f>+A48+1</f>
        <v>2</v>
      </c>
      <c r="B51" s="204"/>
      <c r="C51" s="6" t="s">
        <v>136</v>
      </c>
      <c r="D51" s="178"/>
      <c r="E51" s="179"/>
      <c r="F51" s="172"/>
      <c r="G51" s="172"/>
      <c r="H51" s="162"/>
      <c r="I51" s="172"/>
      <c r="J51" s="172"/>
      <c r="K51" s="172"/>
      <c r="L51" s="7"/>
      <c r="M51" s="16"/>
      <c r="N51" s="16"/>
      <c r="O51" s="162"/>
      <c r="P51" s="162"/>
      <c r="Q51" s="162"/>
      <c r="R51" s="162"/>
      <c r="S51" s="162"/>
      <c r="T51" s="172"/>
      <c r="U51" s="189"/>
      <c r="V51" s="112"/>
      <c r="W51" s="114"/>
      <c r="X51" s="114"/>
      <c r="Y51" s="165"/>
      <c r="Z51" s="114"/>
      <c r="AA51" s="114"/>
      <c r="AB51" s="203"/>
    </row>
    <row r="52" spans="1:29" s="2" customFormat="1" ht="231" customHeight="1" x14ac:dyDescent="0.25">
      <c r="A52" s="5">
        <v>1</v>
      </c>
      <c r="B52" s="208" t="s">
        <v>137</v>
      </c>
      <c r="C52" s="6" t="s">
        <v>138</v>
      </c>
      <c r="D52" s="155" t="s">
        <v>139</v>
      </c>
      <c r="E52" s="173" t="s">
        <v>140</v>
      </c>
      <c r="F52" s="161">
        <f>IF($G52="Rara vez",1,IF($G52="Improbable",2,IF($G52="Posible",3,IF($G52="Probable",4, IF($G52="Casi seguro",5,)))))</f>
        <v>4</v>
      </c>
      <c r="G52" s="161" t="s">
        <v>141</v>
      </c>
      <c r="H52" s="161">
        <f>IF($I52="Moderado",5,IF($I52="Mayor",10,IF($I52="Catastrófico",20,)))</f>
        <v>10</v>
      </c>
      <c r="I52" s="161" t="s">
        <v>42</v>
      </c>
      <c r="J52" s="161">
        <f>+$F52*$H52</f>
        <v>40</v>
      </c>
      <c r="K52" s="161" t="s">
        <v>43</v>
      </c>
      <c r="L52" s="7" t="s">
        <v>142</v>
      </c>
      <c r="M52" s="16">
        <f>+'[1]VALORACION CONTROLES'!L182</f>
        <v>85</v>
      </c>
      <c r="N52" s="161">
        <f>+'[1]VALORACION CONTROLES'!O182</f>
        <v>1</v>
      </c>
      <c r="O52" s="161">
        <f>IF($P52="Rara vez",1,IF($P52="Improbable",2,IF($P52="Posible",3,IF($P52="Probable",4, IF($P52="Casi seguro",5,)))))</f>
        <v>3</v>
      </c>
      <c r="P52" s="161" t="s">
        <v>41</v>
      </c>
      <c r="Q52" s="161">
        <f>IF($I52="Moderado",5,IF($I52="Mayor",10,IF($I52="Catastrófico",20,)))</f>
        <v>10</v>
      </c>
      <c r="R52" s="161" t="s">
        <v>42</v>
      </c>
      <c r="S52" s="161">
        <f>+O52*Q52</f>
        <v>30</v>
      </c>
      <c r="T52" s="161" t="s">
        <v>43</v>
      </c>
      <c r="U52" s="180" t="s">
        <v>143</v>
      </c>
      <c r="V52" s="111">
        <v>44926</v>
      </c>
      <c r="W52" s="113" t="s">
        <v>144</v>
      </c>
      <c r="X52" s="113" t="s">
        <v>468</v>
      </c>
      <c r="Y52" s="158" t="s">
        <v>47</v>
      </c>
      <c r="Z52" s="113" t="s">
        <v>712</v>
      </c>
      <c r="AA52" s="113" t="s">
        <v>713</v>
      </c>
      <c r="AB52" s="195">
        <v>1</v>
      </c>
      <c r="AC52" s="2">
        <v>15</v>
      </c>
    </row>
    <row r="53" spans="1:29" s="2" customFormat="1" ht="150" customHeight="1" x14ac:dyDescent="0.25">
      <c r="A53" s="5"/>
      <c r="B53" s="209"/>
      <c r="C53" s="6" t="s">
        <v>145</v>
      </c>
      <c r="D53" s="156"/>
      <c r="E53" s="174"/>
      <c r="F53" s="162"/>
      <c r="G53" s="162"/>
      <c r="H53" s="162"/>
      <c r="I53" s="162"/>
      <c r="J53" s="162"/>
      <c r="K53" s="162"/>
      <c r="L53" s="163" t="s">
        <v>146</v>
      </c>
      <c r="M53" s="161">
        <f>+'[1]VALORACION CONTROLES'!L184</f>
        <v>85</v>
      </c>
      <c r="N53" s="162"/>
      <c r="O53" s="162"/>
      <c r="P53" s="162"/>
      <c r="Q53" s="162"/>
      <c r="R53" s="162"/>
      <c r="S53" s="162"/>
      <c r="T53" s="162"/>
      <c r="U53" s="181"/>
      <c r="V53" s="119"/>
      <c r="W53" s="115"/>
      <c r="X53" s="115"/>
      <c r="Y53" s="165"/>
      <c r="Z53" s="115"/>
      <c r="AA53" s="115"/>
      <c r="AB53" s="196"/>
    </row>
    <row r="54" spans="1:29" s="2" customFormat="1" ht="171.6" customHeight="1" x14ac:dyDescent="0.25">
      <c r="A54" s="5"/>
      <c r="B54" s="209"/>
      <c r="C54" s="6" t="s">
        <v>147</v>
      </c>
      <c r="D54" s="156"/>
      <c r="E54" s="174"/>
      <c r="F54" s="162"/>
      <c r="G54" s="162"/>
      <c r="H54" s="162"/>
      <c r="I54" s="162"/>
      <c r="J54" s="162"/>
      <c r="K54" s="162"/>
      <c r="L54" s="184"/>
      <c r="M54" s="172"/>
      <c r="N54" s="172"/>
      <c r="O54" s="162"/>
      <c r="P54" s="162"/>
      <c r="Q54" s="162"/>
      <c r="R54" s="162"/>
      <c r="S54" s="162"/>
      <c r="T54" s="162"/>
      <c r="U54" s="181"/>
      <c r="V54" s="119"/>
      <c r="W54" s="115"/>
      <c r="X54" s="114"/>
      <c r="Y54" s="165"/>
      <c r="Z54" s="115"/>
      <c r="AA54" s="115"/>
      <c r="AB54" s="196"/>
    </row>
    <row r="55" spans="1:29" s="2" customFormat="1" ht="134.4" customHeight="1" x14ac:dyDescent="0.25">
      <c r="A55" s="5">
        <v>1</v>
      </c>
      <c r="B55" s="209"/>
      <c r="C55" s="6" t="s">
        <v>148</v>
      </c>
      <c r="D55" s="155" t="s">
        <v>149</v>
      </c>
      <c r="E55" s="163" t="s">
        <v>55</v>
      </c>
      <c r="F55" s="161">
        <f>IF($G55="Rara vez",1,IF($G55="Improbable",2,IF($G55="Posible",3,IF($G55="Probable",4, IF($G55="Casi seguro",5,)))))</f>
        <v>3</v>
      </c>
      <c r="G55" s="161" t="s">
        <v>41</v>
      </c>
      <c r="H55" s="161">
        <f>IF($I55="Moderado",5,IF($I55="Mayor",10,IF($I55="Catastrófico",20,)))</f>
        <v>10</v>
      </c>
      <c r="I55" s="161" t="s">
        <v>42</v>
      </c>
      <c r="J55" s="161">
        <f>+$F55*$H55</f>
        <v>30</v>
      </c>
      <c r="K55" s="161" t="s">
        <v>43</v>
      </c>
      <c r="L55" s="7" t="s">
        <v>221</v>
      </c>
      <c r="M55" s="16">
        <f>+'[1]VALORACION CONTROLES'!L193</f>
        <v>100</v>
      </c>
      <c r="N55" s="161">
        <f>+'[1]VALORACION CONTROLES'!O193</f>
        <v>1</v>
      </c>
      <c r="O55" s="161">
        <f>IF($P55="Rara vez",1,IF($P55="Improbable",2,IF($P55="Posible",3,IF($P55="Probable",4, IF($P55="Casi seguro",5,)))))</f>
        <v>2</v>
      </c>
      <c r="P55" s="161" t="s">
        <v>44</v>
      </c>
      <c r="Q55" s="161">
        <f>IF($I55="Moderado",5,IF($I55="Mayor",10,IF($I55="Catastrófico",20,)))</f>
        <v>10</v>
      </c>
      <c r="R55" s="161" t="s">
        <v>42</v>
      </c>
      <c r="S55" s="161">
        <f>+O55*Q55</f>
        <v>20</v>
      </c>
      <c r="T55" s="161" t="s">
        <v>45</v>
      </c>
      <c r="U55" s="180" t="s">
        <v>232</v>
      </c>
      <c r="V55" s="111" t="s">
        <v>222</v>
      </c>
      <c r="W55" s="113" t="s">
        <v>150</v>
      </c>
      <c r="X55" s="113" t="s">
        <v>469</v>
      </c>
      <c r="Y55" s="158" t="s">
        <v>47</v>
      </c>
      <c r="Z55" s="113" t="s">
        <v>723</v>
      </c>
      <c r="AA55" s="113" t="s">
        <v>724</v>
      </c>
      <c r="AB55" s="195">
        <v>1</v>
      </c>
      <c r="AC55" s="2">
        <v>16</v>
      </c>
    </row>
    <row r="56" spans="1:29" s="2" customFormat="1" ht="148.19999999999999" customHeight="1" x14ac:dyDescent="0.25">
      <c r="A56" s="5"/>
      <c r="B56" s="209"/>
      <c r="C56" s="6" t="s">
        <v>151</v>
      </c>
      <c r="D56" s="156"/>
      <c r="E56" s="164" t="s">
        <v>55</v>
      </c>
      <c r="F56" s="162"/>
      <c r="G56" s="162"/>
      <c r="H56" s="162"/>
      <c r="I56" s="162"/>
      <c r="J56" s="162"/>
      <c r="K56" s="162"/>
      <c r="L56" s="7" t="s">
        <v>152</v>
      </c>
      <c r="M56" s="16">
        <f>+'[1]VALORACION CONTROLES'!L195</f>
        <v>95</v>
      </c>
      <c r="N56" s="162"/>
      <c r="O56" s="162"/>
      <c r="P56" s="162"/>
      <c r="Q56" s="162"/>
      <c r="R56" s="162"/>
      <c r="S56" s="162"/>
      <c r="T56" s="162"/>
      <c r="U56" s="181"/>
      <c r="V56" s="119"/>
      <c r="W56" s="115"/>
      <c r="X56" s="115"/>
      <c r="Y56" s="165"/>
      <c r="Z56" s="115"/>
      <c r="AA56" s="115"/>
      <c r="AB56" s="196"/>
    </row>
    <row r="57" spans="1:29" s="2" customFormat="1" ht="133.80000000000001" customHeight="1" x14ac:dyDescent="0.25">
      <c r="A57" s="5"/>
      <c r="B57" s="209"/>
      <c r="C57" s="6" t="s">
        <v>153</v>
      </c>
      <c r="D57" s="178"/>
      <c r="E57" s="184" t="s">
        <v>55</v>
      </c>
      <c r="F57" s="162"/>
      <c r="G57" s="162"/>
      <c r="H57" s="162"/>
      <c r="I57" s="162"/>
      <c r="J57" s="162"/>
      <c r="K57" s="172"/>
      <c r="L57" s="7" t="s">
        <v>154</v>
      </c>
      <c r="M57" s="16">
        <f>+'[1]VALORACION CONTROLES'!L197</f>
        <v>100</v>
      </c>
      <c r="N57" s="172"/>
      <c r="O57" s="162"/>
      <c r="P57" s="162"/>
      <c r="Q57" s="162"/>
      <c r="R57" s="162"/>
      <c r="S57" s="162"/>
      <c r="T57" s="172"/>
      <c r="U57" s="189"/>
      <c r="V57" s="119"/>
      <c r="W57" s="115"/>
      <c r="X57" s="114"/>
      <c r="Y57" s="165"/>
      <c r="Z57" s="114"/>
      <c r="AA57" s="114"/>
      <c r="AB57" s="210"/>
    </row>
    <row r="58" spans="1:29" s="2" customFormat="1" ht="158.4" customHeight="1" x14ac:dyDescent="0.25">
      <c r="A58" s="5">
        <v>1</v>
      </c>
      <c r="B58" s="209"/>
      <c r="C58" s="9" t="s">
        <v>155</v>
      </c>
      <c r="D58" s="155" t="s">
        <v>156</v>
      </c>
      <c r="E58" s="211" t="s">
        <v>157</v>
      </c>
      <c r="F58" s="161">
        <f>IF($G58="Rara vez",1,IF($G58="Improbable",2,IF($G58="Posible",3,IF($G58="Probable",4, IF($G58="Casi seguro",5,)))))</f>
        <v>3</v>
      </c>
      <c r="G58" s="161" t="s">
        <v>41</v>
      </c>
      <c r="H58" s="161">
        <f>IF($I58="Moderado",5,IF($I58="Mayor",10,IF($I58="Catastrófico",20,)))</f>
        <v>10</v>
      </c>
      <c r="I58" s="161" t="s">
        <v>42</v>
      </c>
      <c r="J58" s="161">
        <f>+$F58*$H58</f>
        <v>30</v>
      </c>
      <c r="K58" s="161" t="s">
        <v>43</v>
      </c>
      <c r="L58" s="7" t="s">
        <v>158</v>
      </c>
      <c r="M58" s="16">
        <f>+'[1]VALORACION CONTROLES'!N208</f>
        <v>100</v>
      </c>
      <c r="N58" s="16">
        <f>+'[1]VALORACION CONTROLES'!O208</f>
        <v>1</v>
      </c>
      <c r="O58" s="161">
        <f>IF($P58="Rara vez",1,IF($P58="Improbable",2,IF($P58="Posible",3,IF($P58="Probable",4, IF($P58="Casi seguro",5,)))))</f>
        <v>2</v>
      </c>
      <c r="P58" s="161" t="s">
        <v>44</v>
      </c>
      <c r="Q58" s="161">
        <f>IF($I58="Moderado",5,IF($I58="Mayor",10,IF($I58="Catastrófico",20,)))</f>
        <v>10</v>
      </c>
      <c r="R58" s="161" t="s">
        <v>42</v>
      </c>
      <c r="S58" s="161">
        <f>+O58*Q58</f>
        <v>20</v>
      </c>
      <c r="T58" s="161" t="s">
        <v>45</v>
      </c>
      <c r="U58" s="180" t="s">
        <v>462</v>
      </c>
      <c r="V58" s="111" t="s">
        <v>444</v>
      </c>
      <c r="W58" s="113" t="s">
        <v>159</v>
      </c>
      <c r="X58" s="113" t="s">
        <v>463</v>
      </c>
      <c r="Y58" s="158" t="s">
        <v>47</v>
      </c>
      <c r="Z58" s="113" t="s">
        <v>761</v>
      </c>
      <c r="AA58" s="113" t="s">
        <v>762</v>
      </c>
      <c r="AB58" s="195">
        <v>1</v>
      </c>
      <c r="AC58" s="2">
        <v>17</v>
      </c>
    </row>
    <row r="59" spans="1:29" s="2" customFormat="1" ht="177" customHeight="1" x14ac:dyDescent="0.25">
      <c r="A59" s="5"/>
      <c r="B59" s="209"/>
      <c r="C59" s="161" t="s">
        <v>160</v>
      </c>
      <c r="D59" s="156"/>
      <c r="E59" s="212"/>
      <c r="F59" s="162"/>
      <c r="G59" s="162"/>
      <c r="H59" s="162"/>
      <c r="I59" s="162"/>
      <c r="J59" s="162"/>
      <c r="K59" s="162"/>
      <c r="L59" s="7" t="s">
        <v>161</v>
      </c>
      <c r="M59" s="16">
        <f>+'[1]VALORACION CONTROLES'!N210</f>
        <v>50</v>
      </c>
      <c r="N59" s="16">
        <f>+'[1]VALORACION CONTROLES'!O210</f>
        <v>0</v>
      </c>
      <c r="O59" s="162"/>
      <c r="P59" s="162"/>
      <c r="Q59" s="162"/>
      <c r="R59" s="162"/>
      <c r="S59" s="162"/>
      <c r="T59" s="162"/>
      <c r="U59" s="181"/>
      <c r="V59" s="119"/>
      <c r="W59" s="115"/>
      <c r="X59" s="115"/>
      <c r="Y59" s="165"/>
      <c r="Z59" s="115"/>
      <c r="AA59" s="115"/>
      <c r="AB59" s="196"/>
    </row>
    <row r="60" spans="1:29" s="2" customFormat="1" ht="89.25" customHeight="1" x14ac:dyDescent="0.25">
      <c r="A60" s="5"/>
      <c r="B60" s="209"/>
      <c r="C60" s="172"/>
      <c r="D60" s="156"/>
      <c r="E60" s="212"/>
      <c r="F60" s="162"/>
      <c r="G60" s="162"/>
      <c r="H60" s="162"/>
      <c r="I60" s="162"/>
      <c r="J60" s="162"/>
      <c r="K60" s="162"/>
      <c r="L60" s="7" t="s">
        <v>162</v>
      </c>
      <c r="M60" s="16">
        <f>+'[1]VALORACION CONTROLES'!N212</f>
        <v>100</v>
      </c>
      <c r="N60" s="16">
        <f>+'[1]VALORACION CONTROLES'!O212</f>
        <v>0</v>
      </c>
      <c r="O60" s="162"/>
      <c r="P60" s="162"/>
      <c r="Q60" s="162"/>
      <c r="R60" s="162"/>
      <c r="S60" s="162"/>
      <c r="T60" s="172"/>
      <c r="U60" s="189"/>
      <c r="V60" s="119"/>
      <c r="W60" s="115"/>
      <c r="X60" s="114"/>
      <c r="Y60" s="165"/>
      <c r="Z60" s="115"/>
      <c r="AA60" s="115"/>
      <c r="AB60" s="196"/>
    </row>
    <row r="61" spans="1:29" s="2" customFormat="1" ht="133.5" customHeight="1" x14ac:dyDescent="0.25">
      <c r="A61" s="5">
        <v>1</v>
      </c>
      <c r="B61" s="213" t="s">
        <v>163</v>
      </c>
      <c r="C61" s="6" t="s">
        <v>164</v>
      </c>
      <c r="D61" s="155" t="s">
        <v>165</v>
      </c>
      <c r="E61" s="173" t="s">
        <v>166</v>
      </c>
      <c r="F61" s="161">
        <f>IF($G61="Rara vez",1,IF($G61="Improbable",2,IF($G61="Posible",3,IF($G61="Probable",4, IF($G61="Casi seguro",5,)))))</f>
        <v>2</v>
      </c>
      <c r="G61" s="161" t="s">
        <v>44</v>
      </c>
      <c r="H61" s="161">
        <f>IF($I61="Moderado",5,IF($I61="Mayor",10,IF($I61="Catastrófico",20,)))</f>
        <v>10</v>
      </c>
      <c r="I61" s="161" t="s">
        <v>42</v>
      </c>
      <c r="J61" s="161">
        <f>+$F61*$H61</f>
        <v>20</v>
      </c>
      <c r="K61" s="161" t="s">
        <v>45</v>
      </c>
      <c r="L61" s="10" t="s">
        <v>167</v>
      </c>
      <c r="M61" s="16">
        <f>+'[1]VALORACION CONTROLES'!L223</f>
        <v>100</v>
      </c>
      <c r="N61" s="161">
        <f>+'[1]VALORACION CONTROLES'!O223</f>
        <v>2</v>
      </c>
      <c r="O61" s="161">
        <f>IF($P61="Rara vez",1,IF($P61="Improbable",2,IF($P61="Posible",3,IF($P61="Probable",4, IF($P61="Casi seguro",5,)))))</f>
        <v>1</v>
      </c>
      <c r="P61" s="161" t="s">
        <v>70</v>
      </c>
      <c r="Q61" s="161">
        <f>IF($I61="Moderado",5,IF($I61="Mayor",10,IF($I61="Catastrófico",20,)))</f>
        <v>10</v>
      </c>
      <c r="R61" s="161" t="s">
        <v>42</v>
      </c>
      <c r="S61" s="161">
        <f>+O61*Q61</f>
        <v>10</v>
      </c>
      <c r="T61" s="161" t="s">
        <v>71</v>
      </c>
      <c r="U61" s="180" t="s">
        <v>168</v>
      </c>
      <c r="V61" s="111" t="s">
        <v>448</v>
      </c>
      <c r="W61" s="113" t="s">
        <v>169</v>
      </c>
      <c r="X61" s="113" t="s">
        <v>443</v>
      </c>
      <c r="Y61" s="158" t="s">
        <v>47</v>
      </c>
      <c r="Z61" s="113" t="s">
        <v>733</v>
      </c>
      <c r="AA61" s="113" t="s">
        <v>473</v>
      </c>
      <c r="AB61" s="195">
        <v>1</v>
      </c>
      <c r="AC61" s="2">
        <v>18</v>
      </c>
    </row>
    <row r="62" spans="1:29" s="2" customFormat="1" ht="134.25" customHeight="1" x14ac:dyDescent="0.25">
      <c r="A62" s="5"/>
      <c r="B62" s="213"/>
      <c r="C62" s="6" t="s">
        <v>170</v>
      </c>
      <c r="D62" s="156"/>
      <c r="E62" s="174"/>
      <c r="F62" s="162"/>
      <c r="G62" s="162"/>
      <c r="H62" s="162"/>
      <c r="I62" s="162"/>
      <c r="J62" s="162"/>
      <c r="K62" s="162"/>
      <c r="L62" s="10" t="s">
        <v>763</v>
      </c>
      <c r="M62" s="16">
        <f>+'[1]VALORACION CONTROLES'!L225</f>
        <v>100</v>
      </c>
      <c r="N62" s="172"/>
      <c r="O62" s="162"/>
      <c r="P62" s="162"/>
      <c r="Q62" s="162"/>
      <c r="R62" s="162"/>
      <c r="S62" s="162"/>
      <c r="T62" s="162"/>
      <c r="U62" s="181"/>
      <c r="V62" s="119"/>
      <c r="W62" s="115"/>
      <c r="X62" s="114"/>
      <c r="Y62" s="165"/>
      <c r="Z62" s="115"/>
      <c r="AA62" s="115"/>
      <c r="AB62" s="197"/>
    </row>
    <row r="63" spans="1:29" s="2" customFormat="1" ht="170.4" customHeight="1" x14ac:dyDescent="0.25">
      <c r="A63" s="5">
        <v>1</v>
      </c>
      <c r="B63" s="214" t="s">
        <v>171</v>
      </c>
      <c r="C63" s="6" t="s">
        <v>172</v>
      </c>
      <c r="D63" s="155" t="s">
        <v>173</v>
      </c>
      <c r="E63" s="173" t="s">
        <v>174</v>
      </c>
      <c r="F63" s="161">
        <f>IF($G63="Rara vez",1,IF($G63="Improbable",2,IF($G63="Posible",3,IF($G63="Probable",4, IF($G63="Casi seguro",5,)))))</f>
        <v>2</v>
      </c>
      <c r="G63" s="161" t="s">
        <v>44</v>
      </c>
      <c r="H63" s="161">
        <f>IF($I63="Moderado",5,IF($I63="Mayor",10,IF($I63="Catastrófico",20,)))</f>
        <v>10</v>
      </c>
      <c r="I63" s="161" t="s">
        <v>42</v>
      </c>
      <c r="J63" s="161">
        <f>+$F63*$H63</f>
        <v>20</v>
      </c>
      <c r="K63" s="161" t="s">
        <v>71</v>
      </c>
      <c r="L63" s="14" t="s">
        <v>175</v>
      </c>
      <c r="M63" s="16">
        <f>+'[1]VALORACION CONTROLES'!L238</f>
        <v>100</v>
      </c>
      <c r="N63" s="161">
        <f>+'[1]VALORACION CONTROLES'!O238</f>
        <v>2</v>
      </c>
      <c r="O63" s="161">
        <f>IF($P63="Rara vez",1,IF($P63="Improbable",2,IF($P63="Posible",3,IF($P63="Probable",4, IF($P63="Casi seguro",5,)))))</f>
        <v>1</v>
      </c>
      <c r="P63" s="161" t="s">
        <v>70</v>
      </c>
      <c r="Q63" s="161">
        <f>IF($I63="Moderado",5,IF($I63="Mayor",10,IF($I63="Catastrófico",20,)))</f>
        <v>10</v>
      </c>
      <c r="R63" s="161" t="s">
        <v>42</v>
      </c>
      <c r="S63" s="161">
        <f>+O63*Q63</f>
        <v>10</v>
      </c>
      <c r="T63" s="161" t="s">
        <v>71</v>
      </c>
      <c r="U63" s="180" t="s">
        <v>176</v>
      </c>
      <c r="V63" s="111" t="s">
        <v>447</v>
      </c>
      <c r="W63" s="113" t="s">
        <v>177</v>
      </c>
      <c r="X63" s="113" t="s">
        <v>470</v>
      </c>
      <c r="Y63" s="158" t="s">
        <v>47</v>
      </c>
      <c r="Z63" s="113" t="s">
        <v>764</v>
      </c>
      <c r="AA63" s="113" t="s">
        <v>474</v>
      </c>
      <c r="AB63" s="195">
        <v>1</v>
      </c>
      <c r="AC63" s="2">
        <v>19</v>
      </c>
    </row>
    <row r="64" spans="1:29" s="2" customFormat="1" ht="90.6" customHeight="1" x14ac:dyDescent="0.25">
      <c r="A64" s="5"/>
      <c r="B64" s="215"/>
      <c r="C64" s="6" t="s">
        <v>178</v>
      </c>
      <c r="D64" s="156"/>
      <c r="E64" s="174"/>
      <c r="F64" s="162"/>
      <c r="G64" s="162"/>
      <c r="H64" s="162"/>
      <c r="I64" s="162"/>
      <c r="J64" s="162"/>
      <c r="K64" s="162"/>
      <c r="L64" s="163" t="s">
        <v>179</v>
      </c>
      <c r="M64" s="161">
        <f>+'[1]VALORACION CONTROLES'!L240</f>
        <v>100</v>
      </c>
      <c r="N64" s="162"/>
      <c r="O64" s="162"/>
      <c r="P64" s="162"/>
      <c r="Q64" s="162"/>
      <c r="R64" s="162"/>
      <c r="S64" s="162"/>
      <c r="T64" s="162"/>
      <c r="U64" s="181"/>
      <c r="V64" s="119"/>
      <c r="W64" s="115"/>
      <c r="X64" s="115"/>
      <c r="Y64" s="165"/>
      <c r="Z64" s="115"/>
      <c r="AA64" s="115"/>
      <c r="AB64" s="196"/>
    </row>
    <row r="65" spans="1:29" s="2" customFormat="1" ht="79.5" customHeight="1" x14ac:dyDescent="0.25">
      <c r="A65" s="5"/>
      <c r="B65" s="215"/>
      <c r="C65" s="6" t="s">
        <v>180</v>
      </c>
      <c r="D65" s="156"/>
      <c r="E65" s="174"/>
      <c r="F65" s="162"/>
      <c r="G65" s="162"/>
      <c r="H65" s="162"/>
      <c r="I65" s="162"/>
      <c r="J65" s="162"/>
      <c r="K65" s="162"/>
      <c r="L65" s="184"/>
      <c r="M65" s="172"/>
      <c r="N65" s="172"/>
      <c r="O65" s="162"/>
      <c r="P65" s="162"/>
      <c r="Q65" s="162"/>
      <c r="R65" s="162"/>
      <c r="S65" s="162"/>
      <c r="T65" s="162"/>
      <c r="U65" s="181"/>
      <c r="V65" s="119"/>
      <c r="W65" s="115"/>
      <c r="X65" s="114"/>
      <c r="Y65" s="165"/>
      <c r="Z65" s="115"/>
      <c r="AA65" s="115"/>
      <c r="AB65" s="196"/>
    </row>
    <row r="66" spans="1:29" s="2" customFormat="1" ht="74.400000000000006" customHeight="1" x14ac:dyDescent="0.25">
      <c r="A66" s="5">
        <v>1</v>
      </c>
      <c r="B66" s="215"/>
      <c r="C66" s="6" t="s">
        <v>92</v>
      </c>
      <c r="D66" s="155" t="s">
        <v>181</v>
      </c>
      <c r="E66" s="173" t="s">
        <v>182</v>
      </c>
      <c r="F66" s="161">
        <f>IF($G66="Rara vez",1,IF($G66="Improbable",2,IF($G66="Posible",3,IF($G66="Probable",4, IF($G66="Casi seguro",5,)))))</f>
        <v>3</v>
      </c>
      <c r="G66" s="161" t="s">
        <v>41</v>
      </c>
      <c r="H66" s="161">
        <f>IF($I66="Moderado",5,IF($I66="Mayor",10,IF($I66="Catastrófico",20,)))</f>
        <v>10</v>
      </c>
      <c r="I66" s="161" t="s">
        <v>42</v>
      </c>
      <c r="J66" s="161">
        <f>+$F66*$H66</f>
        <v>30</v>
      </c>
      <c r="K66" s="161" t="s">
        <v>43</v>
      </c>
      <c r="L66" s="7" t="s">
        <v>183</v>
      </c>
      <c r="M66" s="16">
        <f>+'[1]VALORACION CONTROLES'!L253</f>
        <v>100</v>
      </c>
      <c r="N66" s="161">
        <f>+'[1]VALORACION CONTROLES'!O253</f>
        <v>2</v>
      </c>
      <c r="O66" s="161">
        <f>IF($P66="Rara vez",1,IF($P66="Improbable",2,IF($P66="Posible",3,IF($P66="Probable",4, IF($P66="Casi seguro",5,)))))</f>
        <v>1</v>
      </c>
      <c r="P66" s="161" t="s">
        <v>70</v>
      </c>
      <c r="Q66" s="161">
        <f>IF($I66="Moderado",5,IF($I66="Mayor",10,IF($I66="Catastrófico",20,)))</f>
        <v>10</v>
      </c>
      <c r="R66" s="161" t="s">
        <v>42</v>
      </c>
      <c r="S66" s="161">
        <f>+O66*Q66</f>
        <v>10</v>
      </c>
      <c r="T66" s="161" t="s">
        <v>71</v>
      </c>
      <c r="U66" s="180" t="s">
        <v>184</v>
      </c>
      <c r="V66" s="111" t="s">
        <v>446</v>
      </c>
      <c r="W66" s="113" t="s">
        <v>185</v>
      </c>
      <c r="X66" s="113" t="s">
        <v>445</v>
      </c>
      <c r="Y66" s="158" t="s">
        <v>47</v>
      </c>
      <c r="Z66" s="113" t="s">
        <v>765</v>
      </c>
      <c r="AA66" s="113" t="s">
        <v>744</v>
      </c>
      <c r="AB66" s="195">
        <v>1</v>
      </c>
      <c r="AC66" s="2">
        <v>20</v>
      </c>
    </row>
    <row r="67" spans="1:29" s="2" customFormat="1" ht="112.8" customHeight="1" x14ac:dyDescent="0.25">
      <c r="A67" s="5"/>
      <c r="B67" s="215"/>
      <c r="C67" s="6" t="s">
        <v>186</v>
      </c>
      <c r="D67" s="156"/>
      <c r="E67" s="174"/>
      <c r="F67" s="162"/>
      <c r="G67" s="162"/>
      <c r="H67" s="162"/>
      <c r="I67" s="162"/>
      <c r="J67" s="162"/>
      <c r="K67" s="162"/>
      <c r="L67" s="7" t="s">
        <v>187</v>
      </c>
      <c r="M67" s="16">
        <f>+'[1]VALORACION CONTROLES'!L255</f>
        <v>100</v>
      </c>
      <c r="N67" s="162"/>
      <c r="O67" s="162"/>
      <c r="P67" s="162"/>
      <c r="Q67" s="162"/>
      <c r="R67" s="162"/>
      <c r="S67" s="162"/>
      <c r="T67" s="162"/>
      <c r="U67" s="181"/>
      <c r="V67" s="119"/>
      <c r="W67" s="115"/>
      <c r="X67" s="115"/>
      <c r="Y67" s="165"/>
      <c r="Z67" s="115"/>
      <c r="AA67" s="157"/>
      <c r="AB67" s="197"/>
    </row>
    <row r="68" spans="1:29" s="2" customFormat="1" ht="89.4" customHeight="1" x14ac:dyDescent="0.25">
      <c r="A68" s="5"/>
      <c r="B68" s="215"/>
      <c r="C68" s="6" t="s">
        <v>188</v>
      </c>
      <c r="D68" s="156"/>
      <c r="E68" s="174"/>
      <c r="F68" s="162"/>
      <c r="G68" s="162"/>
      <c r="H68" s="162"/>
      <c r="I68" s="162"/>
      <c r="J68" s="162"/>
      <c r="K68" s="162"/>
      <c r="L68" s="7" t="s">
        <v>189</v>
      </c>
      <c r="M68" s="16">
        <f>+'[1]VALORACION CONTROLES'!L257</f>
        <v>100</v>
      </c>
      <c r="N68" s="162"/>
      <c r="O68" s="162"/>
      <c r="P68" s="162"/>
      <c r="Q68" s="162"/>
      <c r="R68" s="162"/>
      <c r="S68" s="162"/>
      <c r="T68" s="162"/>
      <c r="U68" s="181"/>
      <c r="V68" s="119"/>
      <c r="W68" s="115"/>
      <c r="X68" s="115"/>
      <c r="Y68" s="165"/>
      <c r="Z68" s="115"/>
      <c r="AA68" s="157"/>
      <c r="AB68" s="197"/>
    </row>
    <row r="69" spans="1:29" s="2" customFormat="1" ht="87" customHeight="1" x14ac:dyDescent="0.25">
      <c r="A69" s="5"/>
      <c r="B69" s="215"/>
      <c r="C69" s="6" t="s">
        <v>188</v>
      </c>
      <c r="D69" s="178"/>
      <c r="E69" s="179"/>
      <c r="F69" s="162"/>
      <c r="G69" s="162"/>
      <c r="H69" s="162"/>
      <c r="I69" s="162"/>
      <c r="J69" s="162"/>
      <c r="K69" s="172"/>
      <c r="L69" s="7" t="s">
        <v>190</v>
      </c>
      <c r="M69" s="16">
        <f>+'[1]VALORACION CONTROLES'!L259</f>
        <v>100</v>
      </c>
      <c r="N69" s="172"/>
      <c r="O69" s="162"/>
      <c r="P69" s="162"/>
      <c r="Q69" s="162"/>
      <c r="R69" s="162"/>
      <c r="S69" s="162"/>
      <c r="T69" s="172"/>
      <c r="U69" s="181"/>
      <c r="V69" s="119"/>
      <c r="W69" s="115"/>
      <c r="X69" s="114"/>
      <c r="Y69" s="165"/>
      <c r="Z69" s="115"/>
      <c r="AA69" s="157"/>
      <c r="AB69" s="197"/>
    </row>
    <row r="70" spans="1:29" s="2" customFormat="1" ht="61.8" customHeight="1" x14ac:dyDescent="0.25">
      <c r="A70" s="5">
        <v>1</v>
      </c>
      <c r="B70" s="215"/>
      <c r="C70" s="6" t="s">
        <v>191</v>
      </c>
      <c r="D70" s="217" t="s">
        <v>192</v>
      </c>
      <c r="E70" s="218" t="s">
        <v>193</v>
      </c>
      <c r="F70" s="219">
        <f>IF($G70="Rara vez",1,IF($G70="Improbable",2,IF($G70="Posible",3,IF($G70="Probable",4, IF($G70="Casi seguro",5,)))))</f>
        <v>1</v>
      </c>
      <c r="G70" s="219" t="s">
        <v>70</v>
      </c>
      <c r="H70" s="161">
        <f>IF($I70="Moderado",5,IF($I70="Mayor",10,IF($I70="Catastrófico",20,)))</f>
        <v>10</v>
      </c>
      <c r="I70" s="219" t="s">
        <v>42</v>
      </c>
      <c r="J70" s="219">
        <f>+$F70*$H70</f>
        <v>10</v>
      </c>
      <c r="K70" s="161" t="s">
        <v>71</v>
      </c>
      <c r="L70" s="7" t="s">
        <v>194</v>
      </c>
      <c r="M70" s="16">
        <f>+'[1]VALORACION CONTROLES'!L568</f>
        <v>100</v>
      </c>
      <c r="N70" s="16">
        <f>+'[1]VALORACION CONTROLES'!O568</f>
        <v>2</v>
      </c>
      <c r="O70" s="219">
        <f>IF($P70="Rara vez",1,IF($P70="Improbable",2,IF($P70="Posible",3,IF($P70="Probable",4, IF($P70="Casi seguro",5,)))))</f>
        <v>1</v>
      </c>
      <c r="P70" s="219" t="s">
        <v>70</v>
      </c>
      <c r="Q70" s="219">
        <f>IF($I70="Moderado",5,IF($I70="Mayor",10,IF($I70="Catastrófico",20,)))</f>
        <v>10</v>
      </c>
      <c r="R70" s="219" t="s">
        <v>42</v>
      </c>
      <c r="S70" s="219">
        <f>+O70*Q70</f>
        <v>10</v>
      </c>
      <c r="T70" s="219" t="s">
        <v>71</v>
      </c>
      <c r="U70" s="194" t="s">
        <v>195</v>
      </c>
      <c r="V70" s="169" t="s">
        <v>464</v>
      </c>
      <c r="W70" s="170" t="s">
        <v>196</v>
      </c>
      <c r="X70" s="113" t="s">
        <v>471</v>
      </c>
      <c r="Y70" s="171" t="s">
        <v>47</v>
      </c>
      <c r="Z70" s="170" t="s">
        <v>476</v>
      </c>
      <c r="AA70" s="170" t="s">
        <v>472</v>
      </c>
      <c r="AB70" s="267">
        <v>1</v>
      </c>
      <c r="AC70" s="2">
        <v>21</v>
      </c>
    </row>
    <row r="71" spans="1:29" s="2" customFormat="1" ht="57" customHeight="1" x14ac:dyDescent="0.25">
      <c r="A71" s="5"/>
      <c r="B71" s="215"/>
      <c r="C71" s="6" t="s">
        <v>197</v>
      </c>
      <c r="D71" s="217"/>
      <c r="E71" s="218"/>
      <c r="F71" s="219"/>
      <c r="G71" s="219"/>
      <c r="H71" s="162"/>
      <c r="I71" s="219"/>
      <c r="J71" s="219"/>
      <c r="K71" s="162"/>
      <c r="L71" s="11" t="s">
        <v>198</v>
      </c>
      <c r="M71" s="16">
        <f>+'[1]VALORACION CONTROLES'!L570</f>
        <v>100</v>
      </c>
      <c r="N71" s="16">
        <f>+'[1]VALORACION CONTROLES'!O570</f>
        <v>0</v>
      </c>
      <c r="O71" s="219"/>
      <c r="P71" s="219"/>
      <c r="Q71" s="219"/>
      <c r="R71" s="219"/>
      <c r="S71" s="219"/>
      <c r="T71" s="219"/>
      <c r="U71" s="194"/>
      <c r="V71" s="169"/>
      <c r="W71" s="170"/>
      <c r="X71" s="115"/>
      <c r="Y71" s="171"/>
      <c r="Z71" s="220"/>
      <c r="AA71" s="170"/>
      <c r="AB71" s="267"/>
    </row>
    <row r="72" spans="1:29" s="2" customFormat="1" ht="102.75" customHeight="1" x14ac:dyDescent="0.25">
      <c r="A72" s="5"/>
      <c r="B72" s="215"/>
      <c r="C72" s="6" t="s">
        <v>199</v>
      </c>
      <c r="D72" s="217"/>
      <c r="E72" s="218"/>
      <c r="F72" s="219"/>
      <c r="G72" s="219"/>
      <c r="H72" s="162"/>
      <c r="I72" s="219"/>
      <c r="J72" s="219"/>
      <c r="K72" s="162"/>
      <c r="L72" s="7" t="s">
        <v>200</v>
      </c>
      <c r="M72" s="16">
        <f>+'[1]VALORACION CONTROLES'!L572</f>
        <v>100</v>
      </c>
      <c r="N72" s="16">
        <f>+'[1]VALORACION CONTROLES'!O572</f>
        <v>0</v>
      </c>
      <c r="O72" s="219"/>
      <c r="P72" s="219"/>
      <c r="Q72" s="219"/>
      <c r="R72" s="219"/>
      <c r="S72" s="219"/>
      <c r="T72" s="219"/>
      <c r="U72" s="194"/>
      <c r="V72" s="169"/>
      <c r="W72" s="170"/>
      <c r="X72" s="115"/>
      <c r="Y72" s="171"/>
      <c r="Z72" s="220"/>
      <c r="AA72" s="170"/>
      <c r="AB72" s="267"/>
    </row>
    <row r="73" spans="1:29" s="2" customFormat="1" ht="51" customHeight="1" x14ac:dyDescent="0.25">
      <c r="A73" s="5">
        <f>+A70+1</f>
        <v>2</v>
      </c>
      <c r="B73" s="216"/>
      <c r="C73" s="6" t="s">
        <v>201</v>
      </c>
      <c r="D73" s="217"/>
      <c r="E73" s="218"/>
      <c r="F73" s="219"/>
      <c r="G73" s="219"/>
      <c r="H73" s="172"/>
      <c r="I73" s="219"/>
      <c r="J73" s="219"/>
      <c r="K73" s="172"/>
      <c r="L73" s="7" t="s">
        <v>202</v>
      </c>
      <c r="M73" s="16">
        <f>+'[1]VALORACION CONTROLES'!L574</f>
        <v>100</v>
      </c>
      <c r="N73" s="16">
        <f>+'[1]VALORACION CONTROLES'!O574</f>
        <v>0</v>
      </c>
      <c r="O73" s="219"/>
      <c r="P73" s="219"/>
      <c r="Q73" s="219"/>
      <c r="R73" s="219"/>
      <c r="S73" s="219"/>
      <c r="T73" s="219"/>
      <c r="U73" s="194"/>
      <c r="V73" s="169"/>
      <c r="W73" s="170"/>
      <c r="X73" s="114"/>
      <c r="Y73" s="171"/>
      <c r="Z73" s="220"/>
      <c r="AA73" s="170"/>
      <c r="AB73" s="267"/>
    </row>
    <row r="74" spans="1:29" s="2" customFormat="1" ht="42.75" hidden="1" customHeight="1" x14ac:dyDescent="0.25">
      <c r="A74" s="5">
        <v>1</v>
      </c>
      <c r="B74" s="221"/>
      <c r="C74" s="163"/>
      <c r="D74" s="224"/>
      <c r="E74" s="163"/>
      <c r="F74" s="161">
        <f>IF($G74="Rara vez",1,IF($G74="Improbable",2,IF($G74="Posible",3,IF($G74="Probable",4, IF($G74="Casi seguro",5,)))))</f>
        <v>5</v>
      </c>
      <c r="G74" s="161" t="s">
        <v>203</v>
      </c>
      <c r="H74" s="161">
        <f>IF($I74="Insignificante",1,IF($I74="Menor",2,IF($I74="Moderado",3,IF($I74="Mayor",4,IF($I74="Catastrófico",5,)))))</f>
        <v>2</v>
      </c>
      <c r="I74" s="161" t="s">
        <v>204</v>
      </c>
      <c r="J74" s="161">
        <f>+$F74*$H74</f>
        <v>10</v>
      </c>
      <c r="K74" s="161" t="s">
        <v>43</v>
      </c>
      <c r="L74" s="7" t="s">
        <v>205</v>
      </c>
      <c r="M74" s="13">
        <f>+'[1]VALORACION CONTROLES'!L583</f>
        <v>35</v>
      </c>
      <c r="N74" s="13">
        <f>+'[1]VALORACION CONTROLES'!O583</f>
        <v>0</v>
      </c>
      <c r="O74" s="161">
        <f>+'[1]VALORACION CONTROLES'!P591</f>
        <v>2</v>
      </c>
      <c r="P74" s="161" t="s">
        <v>206</v>
      </c>
      <c r="Q74" s="161">
        <f>+'[1]VALORACION CONTROLES'!Q591</f>
        <v>3</v>
      </c>
      <c r="R74" s="161" t="s">
        <v>207</v>
      </c>
      <c r="S74" s="161"/>
      <c r="T74" s="239" t="s">
        <v>71</v>
      </c>
      <c r="U74" s="161"/>
      <c r="V74" s="242"/>
      <c r="W74" s="161"/>
      <c r="X74" s="49"/>
      <c r="Y74" s="161" t="s">
        <v>47</v>
      </c>
      <c r="Z74" s="227"/>
      <c r="AA74" s="230"/>
      <c r="AB74" s="233"/>
    </row>
    <row r="75" spans="1:29" s="2" customFormat="1" ht="42.75" hidden="1" customHeight="1" x14ac:dyDescent="0.25">
      <c r="A75" s="5"/>
      <c r="B75" s="222"/>
      <c r="C75" s="164"/>
      <c r="D75" s="225"/>
      <c r="E75" s="164"/>
      <c r="F75" s="162"/>
      <c r="G75" s="162"/>
      <c r="H75" s="162"/>
      <c r="I75" s="162"/>
      <c r="J75" s="162"/>
      <c r="K75" s="162"/>
      <c r="L75" s="7" t="s">
        <v>208</v>
      </c>
      <c r="M75" s="13">
        <f>+'[1]VALORACION CONTROLES'!L585</f>
        <v>55</v>
      </c>
      <c r="N75" s="13">
        <f>+'[1]VALORACION CONTROLES'!O585</f>
        <v>1</v>
      </c>
      <c r="O75" s="162"/>
      <c r="P75" s="162"/>
      <c r="Q75" s="162"/>
      <c r="R75" s="162"/>
      <c r="S75" s="162"/>
      <c r="T75" s="240"/>
      <c r="U75" s="162"/>
      <c r="V75" s="243"/>
      <c r="W75" s="162"/>
      <c r="X75" s="50"/>
      <c r="Y75" s="162"/>
      <c r="Z75" s="228"/>
      <c r="AA75" s="231"/>
      <c r="AB75" s="234"/>
    </row>
    <row r="76" spans="1:29" s="2" customFormat="1" ht="42.75" hidden="1" customHeight="1" x14ac:dyDescent="0.25">
      <c r="A76" s="5"/>
      <c r="B76" s="222"/>
      <c r="C76" s="164"/>
      <c r="D76" s="225"/>
      <c r="E76" s="164"/>
      <c r="F76" s="162"/>
      <c r="G76" s="162"/>
      <c r="H76" s="162"/>
      <c r="I76" s="162"/>
      <c r="J76" s="162"/>
      <c r="K76" s="162"/>
      <c r="L76" s="7" t="s">
        <v>209</v>
      </c>
      <c r="M76" s="13">
        <f>+'[1]VALORACION CONTROLES'!L587</f>
        <v>70</v>
      </c>
      <c r="N76" s="13">
        <f>+'[1]VALORACION CONTROLES'!O587</f>
        <v>1</v>
      </c>
      <c r="O76" s="162"/>
      <c r="P76" s="162"/>
      <c r="Q76" s="162"/>
      <c r="R76" s="162"/>
      <c r="S76" s="162"/>
      <c r="T76" s="240"/>
      <c r="U76" s="162"/>
      <c r="V76" s="243"/>
      <c r="W76" s="162"/>
      <c r="X76" s="50"/>
      <c r="Y76" s="162"/>
      <c r="Z76" s="228"/>
      <c r="AA76" s="231"/>
      <c r="AB76" s="234"/>
    </row>
    <row r="77" spans="1:29" s="2" customFormat="1" ht="42.75" hidden="1" customHeight="1" x14ac:dyDescent="0.25">
      <c r="A77" s="5">
        <f>+A74+1</f>
        <v>2</v>
      </c>
      <c r="B77" s="223"/>
      <c r="C77" s="184"/>
      <c r="D77" s="226"/>
      <c r="E77" s="184"/>
      <c r="F77" s="172"/>
      <c r="G77" s="172"/>
      <c r="H77" s="172"/>
      <c r="I77" s="172"/>
      <c r="J77" s="172"/>
      <c r="K77" s="172"/>
      <c r="L77" s="7" t="s">
        <v>210</v>
      </c>
      <c r="M77" s="13">
        <f>+'[1]VALORACION CONTROLES'!L589</f>
        <v>100</v>
      </c>
      <c r="N77" s="13">
        <f>+'[1]VALORACION CONTROLES'!O589</f>
        <v>2</v>
      </c>
      <c r="O77" s="172"/>
      <c r="P77" s="172"/>
      <c r="Q77" s="172"/>
      <c r="R77" s="172"/>
      <c r="S77" s="172"/>
      <c r="T77" s="241"/>
      <c r="U77" s="172"/>
      <c r="V77" s="244"/>
      <c r="W77" s="172"/>
      <c r="X77" s="51"/>
      <c r="Y77" s="172"/>
      <c r="Z77" s="229"/>
      <c r="AA77" s="232"/>
      <c r="AB77" s="235"/>
    </row>
    <row r="78" spans="1:29" s="2" customFormat="1" ht="42.75" hidden="1" customHeight="1" x14ac:dyDescent="0.25">
      <c r="A78" s="5">
        <v>1</v>
      </c>
      <c r="B78" s="221"/>
      <c r="C78" s="236"/>
      <c r="D78" s="224">
        <v>40</v>
      </c>
      <c r="E78" s="236"/>
      <c r="F78" s="161">
        <f>IF($G78="Rara vez",1,IF($G78="Improbable",2,IF($G78="Posible",3,IF($G78="Probable",4, IF($G78="Casi seguro",5,)))))</f>
        <v>5</v>
      </c>
      <c r="G78" s="161" t="s">
        <v>203</v>
      </c>
      <c r="H78" s="161">
        <f>IF($I78="Insignificante",1,IF($I78="Menor",2,IF($I78="Moderado",3,IF($I78="Mayor",4,IF($I78="Catastrófico",5,)))))</f>
        <v>2</v>
      </c>
      <c r="I78" s="161" t="s">
        <v>204</v>
      </c>
      <c r="J78" s="161">
        <f>+$F78*$H78</f>
        <v>10</v>
      </c>
      <c r="K78" s="161" t="s">
        <v>43</v>
      </c>
      <c r="L78" s="7" t="s">
        <v>205</v>
      </c>
      <c r="M78" s="13">
        <f>+'[1]VALORACION CONTROLES'!L598</f>
        <v>35</v>
      </c>
      <c r="N78" s="13">
        <f>+'[1]VALORACION CONTROLES'!O598</f>
        <v>0</v>
      </c>
      <c r="O78" s="161">
        <f>+'[1]VALORACION CONTROLES'!P606</f>
        <v>2</v>
      </c>
      <c r="P78" s="161" t="s">
        <v>206</v>
      </c>
      <c r="Q78" s="161">
        <f>+'[1]VALORACION CONTROLES'!Q606</f>
        <v>3</v>
      </c>
      <c r="R78" s="161" t="s">
        <v>207</v>
      </c>
      <c r="S78" s="161"/>
      <c r="T78" s="239" t="s">
        <v>71</v>
      </c>
      <c r="U78" s="161"/>
      <c r="V78" s="242"/>
      <c r="W78" s="161"/>
      <c r="X78" s="49"/>
      <c r="Y78" s="161" t="s">
        <v>47</v>
      </c>
      <c r="Z78" s="227"/>
      <c r="AA78" s="230"/>
      <c r="AB78" s="233"/>
    </row>
    <row r="79" spans="1:29" s="2" customFormat="1" ht="42.75" hidden="1" customHeight="1" x14ac:dyDescent="0.25">
      <c r="A79" s="5"/>
      <c r="B79" s="222"/>
      <c r="C79" s="237"/>
      <c r="D79" s="225"/>
      <c r="E79" s="237"/>
      <c r="F79" s="162"/>
      <c r="G79" s="162"/>
      <c r="H79" s="162"/>
      <c r="I79" s="162"/>
      <c r="J79" s="162"/>
      <c r="K79" s="162"/>
      <c r="L79" s="7" t="s">
        <v>208</v>
      </c>
      <c r="M79" s="13">
        <f>+'[1]VALORACION CONTROLES'!L600</f>
        <v>55</v>
      </c>
      <c r="N79" s="13">
        <f>+'[1]VALORACION CONTROLES'!O600</f>
        <v>1</v>
      </c>
      <c r="O79" s="162"/>
      <c r="P79" s="162"/>
      <c r="Q79" s="162"/>
      <c r="R79" s="162"/>
      <c r="S79" s="162"/>
      <c r="T79" s="240"/>
      <c r="U79" s="162"/>
      <c r="V79" s="243"/>
      <c r="W79" s="162"/>
      <c r="X79" s="50"/>
      <c r="Y79" s="162"/>
      <c r="Z79" s="228"/>
      <c r="AA79" s="231"/>
      <c r="AB79" s="234"/>
    </row>
    <row r="80" spans="1:29" s="2" customFormat="1" ht="42.75" hidden="1" customHeight="1" x14ac:dyDescent="0.25">
      <c r="A80" s="5"/>
      <c r="B80" s="222"/>
      <c r="C80" s="237"/>
      <c r="D80" s="225"/>
      <c r="E80" s="237"/>
      <c r="F80" s="162"/>
      <c r="G80" s="162"/>
      <c r="H80" s="162"/>
      <c r="I80" s="162"/>
      <c r="J80" s="162"/>
      <c r="K80" s="162"/>
      <c r="L80" s="7" t="s">
        <v>209</v>
      </c>
      <c r="M80" s="13">
        <f>+'[1]VALORACION CONTROLES'!L602</f>
        <v>70</v>
      </c>
      <c r="N80" s="13">
        <f>+'[1]VALORACION CONTROLES'!O602</f>
        <v>1</v>
      </c>
      <c r="O80" s="162"/>
      <c r="P80" s="162"/>
      <c r="Q80" s="162"/>
      <c r="R80" s="162"/>
      <c r="S80" s="162"/>
      <c r="T80" s="240"/>
      <c r="U80" s="162"/>
      <c r="V80" s="243"/>
      <c r="W80" s="162"/>
      <c r="X80" s="50"/>
      <c r="Y80" s="162"/>
      <c r="Z80" s="228"/>
      <c r="AA80" s="231"/>
      <c r="AB80" s="234"/>
    </row>
    <row r="81" spans="1:28" s="2" customFormat="1" ht="42.75" hidden="1" customHeight="1" x14ac:dyDescent="0.25">
      <c r="A81" s="5">
        <f>+A78+1</f>
        <v>2</v>
      </c>
      <c r="B81" s="223"/>
      <c r="C81" s="238"/>
      <c r="D81" s="226"/>
      <c r="E81" s="238"/>
      <c r="F81" s="172"/>
      <c r="G81" s="172"/>
      <c r="H81" s="172"/>
      <c r="I81" s="172"/>
      <c r="J81" s="172"/>
      <c r="K81" s="172"/>
      <c r="L81" s="7" t="s">
        <v>210</v>
      </c>
      <c r="M81" s="13">
        <f>+'[1]VALORACION CONTROLES'!L604</f>
        <v>100</v>
      </c>
      <c r="N81" s="13">
        <f>+'[1]VALORACION CONTROLES'!O604</f>
        <v>2</v>
      </c>
      <c r="O81" s="172"/>
      <c r="P81" s="172"/>
      <c r="Q81" s="172"/>
      <c r="R81" s="172"/>
      <c r="S81" s="172"/>
      <c r="T81" s="241"/>
      <c r="U81" s="172"/>
      <c r="V81" s="244"/>
      <c r="W81" s="172"/>
      <c r="X81" s="51"/>
      <c r="Y81" s="172"/>
      <c r="Z81" s="229"/>
      <c r="AA81" s="232"/>
      <c r="AB81" s="235"/>
    </row>
    <row r="82" spans="1:28" s="2" customFormat="1" ht="42.75" hidden="1" customHeight="1" x14ac:dyDescent="0.25">
      <c r="A82" s="5">
        <v>1</v>
      </c>
      <c r="B82" s="221"/>
      <c r="C82" s="236"/>
      <c r="D82" s="224">
        <v>41</v>
      </c>
      <c r="E82" s="236"/>
      <c r="F82" s="161">
        <f>IF($G82="Rara vez",1,IF($G82="Improbable",2,IF($G82="Posible",3,IF($G82="Probable",4, IF($G82="Casi seguro",5,)))))</f>
        <v>5</v>
      </c>
      <c r="G82" s="161" t="s">
        <v>203</v>
      </c>
      <c r="H82" s="161">
        <f>IF($I82="Insignificante",1,IF($I82="Menor",2,IF($I82="Moderado",3,IF($I82="Mayor",4,IF($I82="Catastrófico",5,)))))</f>
        <v>2</v>
      </c>
      <c r="I82" s="161" t="s">
        <v>204</v>
      </c>
      <c r="J82" s="161">
        <f>+$F82*$H82</f>
        <v>10</v>
      </c>
      <c r="K82" s="161" t="s">
        <v>43</v>
      </c>
      <c r="L82" s="7" t="s">
        <v>205</v>
      </c>
      <c r="M82" s="13">
        <f>+'[1]VALORACION CONTROLES'!L613</f>
        <v>35</v>
      </c>
      <c r="N82" s="13">
        <f>+'[1]VALORACION CONTROLES'!O613</f>
        <v>0</v>
      </c>
      <c r="O82" s="161">
        <f>+'[1]VALORACION CONTROLES'!P621</f>
        <v>2</v>
      </c>
      <c r="P82" s="161" t="s">
        <v>206</v>
      </c>
      <c r="Q82" s="161">
        <f>+'[1]VALORACION CONTROLES'!Q621</f>
        <v>3</v>
      </c>
      <c r="R82" s="161" t="s">
        <v>207</v>
      </c>
      <c r="S82" s="161"/>
      <c r="T82" s="239" t="s">
        <v>71</v>
      </c>
      <c r="U82" s="161"/>
      <c r="V82" s="242"/>
      <c r="W82" s="161"/>
      <c r="X82" s="49"/>
      <c r="Y82" s="161" t="s">
        <v>47</v>
      </c>
      <c r="Z82" s="227"/>
      <c r="AA82" s="230"/>
      <c r="AB82" s="233"/>
    </row>
    <row r="83" spans="1:28" s="2" customFormat="1" ht="42.75" hidden="1" customHeight="1" x14ac:dyDescent="0.25">
      <c r="A83" s="5"/>
      <c r="B83" s="222"/>
      <c r="C83" s="237"/>
      <c r="D83" s="225"/>
      <c r="E83" s="237"/>
      <c r="F83" s="162"/>
      <c r="G83" s="162"/>
      <c r="H83" s="162"/>
      <c r="I83" s="162"/>
      <c r="J83" s="162"/>
      <c r="K83" s="162"/>
      <c r="L83" s="7" t="s">
        <v>208</v>
      </c>
      <c r="M83" s="13">
        <f>+'[1]VALORACION CONTROLES'!L615</f>
        <v>55</v>
      </c>
      <c r="N83" s="13">
        <f>+'[1]VALORACION CONTROLES'!O615</f>
        <v>1</v>
      </c>
      <c r="O83" s="162"/>
      <c r="P83" s="162"/>
      <c r="Q83" s="162"/>
      <c r="R83" s="162"/>
      <c r="S83" s="162"/>
      <c r="T83" s="240"/>
      <c r="U83" s="162"/>
      <c r="V83" s="243"/>
      <c r="W83" s="162"/>
      <c r="X83" s="50"/>
      <c r="Y83" s="162"/>
      <c r="Z83" s="228"/>
      <c r="AA83" s="231"/>
      <c r="AB83" s="234"/>
    </row>
    <row r="84" spans="1:28" s="2" customFormat="1" ht="42.75" hidden="1" customHeight="1" x14ac:dyDescent="0.25">
      <c r="A84" s="5"/>
      <c r="B84" s="222"/>
      <c r="C84" s="237"/>
      <c r="D84" s="225"/>
      <c r="E84" s="237"/>
      <c r="F84" s="162"/>
      <c r="G84" s="162"/>
      <c r="H84" s="162"/>
      <c r="I84" s="162"/>
      <c r="J84" s="162"/>
      <c r="K84" s="162"/>
      <c r="L84" s="7" t="s">
        <v>209</v>
      </c>
      <c r="M84" s="13">
        <f>+'[1]VALORACION CONTROLES'!L617</f>
        <v>70</v>
      </c>
      <c r="N84" s="13">
        <f>+'[1]VALORACION CONTROLES'!O617</f>
        <v>1</v>
      </c>
      <c r="O84" s="162"/>
      <c r="P84" s="162"/>
      <c r="Q84" s="162"/>
      <c r="R84" s="162"/>
      <c r="S84" s="162"/>
      <c r="T84" s="240"/>
      <c r="U84" s="162"/>
      <c r="V84" s="243"/>
      <c r="W84" s="162"/>
      <c r="X84" s="50"/>
      <c r="Y84" s="162"/>
      <c r="Z84" s="228"/>
      <c r="AA84" s="231"/>
      <c r="AB84" s="234"/>
    </row>
    <row r="85" spans="1:28" s="2" customFormat="1" ht="42.75" hidden="1" customHeight="1" x14ac:dyDescent="0.25">
      <c r="A85" s="5">
        <f>+A82+1</f>
        <v>2</v>
      </c>
      <c r="B85" s="223"/>
      <c r="C85" s="238"/>
      <c r="D85" s="226"/>
      <c r="E85" s="238"/>
      <c r="F85" s="172"/>
      <c r="G85" s="172"/>
      <c r="H85" s="172"/>
      <c r="I85" s="172"/>
      <c r="J85" s="172"/>
      <c r="K85" s="172"/>
      <c r="L85" s="7" t="s">
        <v>210</v>
      </c>
      <c r="M85" s="13">
        <f>+'[1]VALORACION CONTROLES'!L619</f>
        <v>100</v>
      </c>
      <c r="N85" s="13">
        <f>+'[1]VALORACION CONTROLES'!O619</f>
        <v>2</v>
      </c>
      <c r="O85" s="172"/>
      <c r="P85" s="172"/>
      <c r="Q85" s="172"/>
      <c r="R85" s="172"/>
      <c r="S85" s="172"/>
      <c r="T85" s="241"/>
      <c r="U85" s="172"/>
      <c r="V85" s="244"/>
      <c r="W85" s="172"/>
      <c r="X85" s="51"/>
      <c r="Y85" s="172"/>
      <c r="Z85" s="229"/>
      <c r="AA85" s="232"/>
      <c r="AB85" s="235"/>
    </row>
    <row r="86" spans="1:28" s="2" customFormat="1" ht="42.75" hidden="1" customHeight="1" x14ac:dyDescent="0.25">
      <c r="A86" s="5">
        <v>1</v>
      </c>
      <c r="B86" s="221"/>
      <c r="C86" s="236"/>
      <c r="D86" s="224">
        <v>42</v>
      </c>
      <c r="E86" s="236"/>
      <c r="F86" s="161">
        <f>IF($G86="Rara vez",1,IF($G86="Improbable",2,IF($G86="Posible",3,IF($G86="Probable",4, IF($G86="Casi seguro",5,)))))</f>
        <v>5</v>
      </c>
      <c r="G86" s="161" t="s">
        <v>203</v>
      </c>
      <c r="H86" s="161">
        <f>IF($I86="Insignificante",1,IF($I86="Menor",2,IF($I86="Moderado",3,IF($I86="Mayor",4,IF($I86="Catastrófico",5,)))))</f>
        <v>2</v>
      </c>
      <c r="I86" s="161" t="s">
        <v>204</v>
      </c>
      <c r="J86" s="161">
        <f>+$F86*$H86</f>
        <v>10</v>
      </c>
      <c r="K86" s="161" t="s">
        <v>43</v>
      </c>
      <c r="L86" s="7" t="s">
        <v>205</v>
      </c>
      <c r="M86" s="13">
        <f>+'[1]VALORACION CONTROLES'!L628</f>
        <v>35</v>
      </c>
      <c r="N86" s="13">
        <f>+'[1]VALORACION CONTROLES'!O628</f>
        <v>0</v>
      </c>
      <c r="O86" s="161">
        <f>+'[1]VALORACION CONTROLES'!P636</f>
        <v>2</v>
      </c>
      <c r="P86" s="161" t="s">
        <v>206</v>
      </c>
      <c r="Q86" s="161">
        <f>+'[1]VALORACION CONTROLES'!Q636</f>
        <v>3</v>
      </c>
      <c r="R86" s="161" t="s">
        <v>207</v>
      </c>
      <c r="S86" s="161"/>
      <c r="T86" s="239" t="s">
        <v>71</v>
      </c>
      <c r="U86" s="161"/>
      <c r="V86" s="242"/>
      <c r="W86" s="161"/>
      <c r="X86" s="49"/>
      <c r="Y86" s="161" t="s">
        <v>47</v>
      </c>
      <c r="Z86" s="227"/>
      <c r="AA86" s="230"/>
      <c r="AB86" s="233"/>
    </row>
    <row r="87" spans="1:28" s="2" customFormat="1" ht="42.75" hidden="1" customHeight="1" x14ac:dyDescent="0.25">
      <c r="A87" s="5"/>
      <c r="B87" s="222"/>
      <c r="C87" s="237"/>
      <c r="D87" s="225"/>
      <c r="E87" s="237"/>
      <c r="F87" s="162"/>
      <c r="G87" s="162"/>
      <c r="H87" s="162"/>
      <c r="I87" s="162"/>
      <c r="J87" s="162"/>
      <c r="K87" s="162"/>
      <c r="L87" s="7" t="s">
        <v>208</v>
      </c>
      <c r="M87" s="13">
        <f>+'[1]VALORACION CONTROLES'!L630</f>
        <v>55</v>
      </c>
      <c r="N87" s="13">
        <f>+'[1]VALORACION CONTROLES'!O630</f>
        <v>1</v>
      </c>
      <c r="O87" s="162"/>
      <c r="P87" s="162"/>
      <c r="Q87" s="162"/>
      <c r="R87" s="162"/>
      <c r="S87" s="162"/>
      <c r="T87" s="240"/>
      <c r="U87" s="162"/>
      <c r="V87" s="243"/>
      <c r="W87" s="162"/>
      <c r="X87" s="50"/>
      <c r="Y87" s="162"/>
      <c r="Z87" s="228"/>
      <c r="AA87" s="231"/>
      <c r="AB87" s="234"/>
    </row>
    <row r="88" spans="1:28" s="2" customFormat="1" ht="42.75" hidden="1" customHeight="1" x14ac:dyDescent="0.25">
      <c r="A88" s="5"/>
      <c r="B88" s="222"/>
      <c r="C88" s="237"/>
      <c r="D88" s="225"/>
      <c r="E88" s="237"/>
      <c r="F88" s="162"/>
      <c r="G88" s="162"/>
      <c r="H88" s="162"/>
      <c r="I88" s="162"/>
      <c r="J88" s="162"/>
      <c r="K88" s="162"/>
      <c r="L88" s="7" t="s">
        <v>209</v>
      </c>
      <c r="M88" s="13">
        <f>+'[1]VALORACION CONTROLES'!L632</f>
        <v>70</v>
      </c>
      <c r="N88" s="13">
        <f>+'[1]VALORACION CONTROLES'!O632</f>
        <v>1</v>
      </c>
      <c r="O88" s="162"/>
      <c r="P88" s="162"/>
      <c r="Q88" s="162"/>
      <c r="R88" s="162"/>
      <c r="S88" s="162"/>
      <c r="T88" s="240"/>
      <c r="U88" s="162"/>
      <c r="V88" s="243"/>
      <c r="W88" s="162"/>
      <c r="X88" s="50"/>
      <c r="Y88" s="162"/>
      <c r="Z88" s="228"/>
      <c r="AA88" s="231"/>
      <c r="AB88" s="234"/>
    </row>
    <row r="89" spans="1:28" s="2" customFormat="1" ht="42.75" hidden="1" customHeight="1" x14ac:dyDescent="0.25">
      <c r="A89" s="5">
        <f>+A86+1</f>
        <v>2</v>
      </c>
      <c r="B89" s="223"/>
      <c r="C89" s="238"/>
      <c r="D89" s="226"/>
      <c r="E89" s="238"/>
      <c r="F89" s="172"/>
      <c r="G89" s="172"/>
      <c r="H89" s="172"/>
      <c r="I89" s="172"/>
      <c r="J89" s="172"/>
      <c r="K89" s="172"/>
      <c r="L89" s="7" t="s">
        <v>210</v>
      </c>
      <c r="M89" s="13">
        <f>+'[1]VALORACION CONTROLES'!L634</f>
        <v>100</v>
      </c>
      <c r="N89" s="13">
        <f>+'[1]VALORACION CONTROLES'!O634</f>
        <v>2</v>
      </c>
      <c r="O89" s="172"/>
      <c r="P89" s="172"/>
      <c r="Q89" s="172"/>
      <c r="R89" s="172"/>
      <c r="S89" s="172"/>
      <c r="T89" s="241"/>
      <c r="U89" s="172"/>
      <c r="V89" s="244"/>
      <c r="W89" s="172"/>
      <c r="X89" s="51"/>
      <c r="Y89" s="172"/>
      <c r="Z89" s="229"/>
      <c r="AA89" s="232"/>
      <c r="AB89" s="235"/>
    </row>
    <row r="90" spans="1:28" s="2" customFormat="1" ht="42.75" hidden="1" customHeight="1" x14ac:dyDescent="0.25">
      <c r="A90" s="5">
        <v>1</v>
      </c>
      <c r="B90" s="221"/>
      <c r="C90" s="236"/>
      <c r="D90" s="224">
        <v>43</v>
      </c>
      <c r="E90" s="236"/>
      <c r="F90" s="161">
        <f>IF($G90="Rara vez",1,IF($G90="Improbable",2,IF($G90="Posible",3,IF($G90="Probable",4, IF($G90="Casi seguro",5,)))))</f>
        <v>5</v>
      </c>
      <c r="G90" s="161" t="s">
        <v>203</v>
      </c>
      <c r="H90" s="161">
        <f>IF($I90="Insignificante",1,IF($I90="Menor",2,IF($I90="Moderado",3,IF($I90="Mayor",4,IF($I90="Catastrófico",5,)))))</f>
        <v>2</v>
      </c>
      <c r="I90" s="161" t="s">
        <v>204</v>
      </c>
      <c r="J90" s="161">
        <f>+$F90*$H90</f>
        <v>10</v>
      </c>
      <c r="K90" s="161" t="s">
        <v>43</v>
      </c>
      <c r="L90" s="15" t="s">
        <v>205</v>
      </c>
      <c r="M90" s="13">
        <f>+'[1]VALORACION CONTROLES'!L643</f>
        <v>35</v>
      </c>
      <c r="N90" s="13">
        <f>+'[1]VALORACION CONTROLES'!O643</f>
        <v>0</v>
      </c>
      <c r="O90" s="161">
        <f>+'[1]VALORACION CONTROLES'!P332</f>
        <v>2</v>
      </c>
      <c r="P90" s="161" t="s">
        <v>206</v>
      </c>
      <c r="Q90" s="161">
        <f>+'[1]VALORACION CONTROLES'!Q332</f>
        <v>0</v>
      </c>
      <c r="R90" s="161" t="s">
        <v>207</v>
      </c>
      <c r="S90" s="161"/>
      <c r="T90" s="239" t="s">
        <v>71</v>
      </c>
      <c r="U90" s="161"/>
      <c r="V90" s="242"/>
      <c r="W90" s="161"/>
      <c r="X90" s="49"/>
      <c r="Y90" s="161" t="s">
        <v>47</v>
      </c>
      <c r="Z90" s="227"/>
      <c r="AA90" s="230"/>
      <c r="AB90" s="233"/>
    </row>
    <row r="91" spans="1:28" s="2" customFormat="1" ht="42.75" hidden="1" customHeight="1" x14ac:dyDescent="0.25">
      <c r="A91" s="5"/>
      <c r="B91" s="222"/>
      <c r="C91" s="237"/>
      <c r="D91" s="225"/>
      <c r="E91" s="237"/>
      <c r="F91" s="162"/>
      <c r="G91" s="162"/>
      <c r="H91" s="162"/>
      <c r="I91" s="162"/>
      <c r="J91" s="162"/>
      <c r="K91" s="162"/>
      <c r="L91" s="7" t="s">
        <v>208</v>
      </c>
      <c r="M91" s="13">
        <f>+'[1]VALORACION CONTROLES'!L645</f>
        <v>55</v>
      </c>
      <c r="N91" s="13">
        <f>+'[1]VALORACION CONTROLES'!O645</f>
        <v>1</v>
      </c>
      <c r="O91" s="162"/>
      <c r="P91" s="162"/>
      <c r="Q91" s="162"/>
      <c r="R91" s="162"/>
      <c r="S91" s="162"/>
      <c r="T91" s="240"/>
      <c r="U91" s="162"/>
      <c r="V91" s="243"/>
      <c r="W91" s="162"/>
      <c r="X91" s="50"/>
      <c r="Y91" s="162"/>
      <c r="Z91" s="228"/>
      <c r="AA91" s="231"/>
      <c r="AB91" s="234"/>
    </row>
    <row r="92" spans="1:28" s="2" customFormat="1" ht="42.75" hidden="1" customHeight="1" x14ac:dyDescent="0.25">
      <c r="A92" s="5"/>
      <c r="B92" s="222"/>
      <c r="C92" s="237"/>
      <c r="D92" s="225"/>
      <c r="E92" s="237"/>
      <c r="F92" s="162"/>
      <c r="G92" s="162"/>
      <c r="H92" s="162"/>
      <c r="I92" s="162"/>
      <c r="J92" s="162"/>
      <c r="K92" s="162"/>
      <c r="L92" s="7" t="s">
        <v>209</v>
      </c>
      <c r="M92" s="13">
        <f>+'[1]VALORACION CONTROLES'!L647</f>
        <v>70</v>
      </c>
      <c r="N92" s="13">
        <f>+'[1]VALORACION CONTROLES'!O647</f>
        <v>1</v>
      </c>
      <c r="O92" s="162"/>
      <c r="P92" s="162"/>
      <c r="Q92" s="162"/>
      <c r="R92" s="162"/>
      <c r="S92" s="162"/>
      <c r="T92" s="240"/>
      <c r="U92" s="162"/>
      <c r="V92" s="243"/>
      <c r="W92" s="162"/>
      <c r="X92" s="50"/>
      <c r="Y92" s="162"/>
      <c r="Z92" s="228"/>
      <c r="AA92" s="231"/>
      <c r="AB92" s="234"/>
    </row>
    <row r="93" spans="1:28" s="2" customFormat="1" ht="42.75" hidden="1" customHeight="1" x14ac:dyDescent="0.25">
      <c r="A93" s="5">
        <f>+A90+1</f>
        <v>2</v>
      </c>
      <c r="B93" s="223"/>
      <c r="C93" s="238"/>
      <c r="D93" s="226"/>
      <c r="E93" s="238"/>
      <c r="F93" s="172"/>
      <c r="G93" s="172"/>
      <c r="H93" s="172"/>
      <c r="I93" s="172"/>
      <c r="J93" s="172"/>
      <c r="K93" s="172"/>
      <c r="L93" s="7" t="s">
        <v>210</v>
      </c>
      <c r="M93" s="13">
        <f>+'[1]VALORACION CONTROLES'!L649</f>
        <v>100</v>
      </c>
      <c r="N93" s="13">
        <f>+'[1]VALORACION CONTROLES'!O649</f>
        <v>2</v>
      </c>
      <c r="O93" s="172"/>
      <c r="P93" s="172"/>
      <c r="Q93" s="172"/>
      <c r="R93" s="172"/>
      <c r="S93" s="172"/>
      <c r="T93" s="241"/>
      <c r="U93" s="172"/>
      <c r="V93" s="244"/>
      <c r="W93" s="172"/>
      <c r="X93" s="51"/>
      <c r="Y93" s="172"/>
      <c r="Z93" s="229"/>
      <c r="AA93" s="232"/>
      <c r="AB93" s="235"/>
    </row>
    <row r="94" spans="1:28" s="2" customFormat="1" ht="42.75" hidden="1" customHeight="1" x14ac:dyDescent="0.25">
      <c r="A94" s="5">
        <v>1</v>
      </c>
      <c r="B94" s="221"/>
      <c r="C94" s="236"/>
      <c r="D94" s="224"/>
      <c r="E94" s="236"/>
      <c r="F94" s="161">
        <f>IF($G94="Rara vez",1,IF($G94="Improbable",2,IF($G94="Posible",3,IF($G94="Probable",4, IF($G94="Casi seguro",5,)))))</f>
        <v>5</v>
      </c>
      <c r="G94" s="161" t="s">
        <v>203</v>
      </c>
      <c r="H94" s="161">
        <f>IF($I94="Insignificante",1,IF($I94="Menor",2,IF($I94="Moderado",3,IF($I94="Mayor",4,IF($I94="Catastrófico",5,)))))</f>
        <v>2</v>
      </c>
      <c r="I94" s="161" t="s">
        <v>204</v>
      </c>
      <c r="J94" s="161">
        <f>+$F94*$H94</f>
        <v>10</v>
      </c>
      <c r="K94" s="161" t="s">
        <v>43</v>
      </c>
      <c r="L94" s="7" t="s">
        <v>205</v>
      </c>
      <c r="N94" s="16">
        <f>+'[1]VALORACION CONTROLES'!O328</f>
        <v>2</v>
      </c>
      <c r="O94" s="161">
        <f>+'[1]VALORACION CONTROLES'!P336</f>
        <v>4</v>
      </c>
      <c r="P94" s="161" t="s">
        <v>206</v>
      </c>
      <c r="Q94" s="161">
        <f>+'[1]VALORACION CONTROLES'!Q336</f>
        <v>2</v>
      </c>
      <c r="R94" s="161" t="s">
        <v>207</v>
      </c>
      <c r="S94" s="161"/>
      <c r="T94" s="239" t="s">
        <v>71</v>
      </c>
      <c r="U94" s="161"/>
      <c r="V94" s="242"/>
      <c r="W94" s="161"/>
      <c r="X94" s="49"/>
      <c r="Y94" s="161" t="s">
        <v>47</v>
      </c>
      <c r="Z94" s="227"/>
      <c r="AA94" s="230"/>
      <c r="AB94" s="233"/>
    </row>
    <row r="95" spans="1:28" s="2" customFormat="1" ht="42.75" hidden="1" customHeight="1" x14ac:dyDescent="0.25">
      <c r="A95" s="5"/>
      <c r="B95" s="222"/>
      <c r="C95" s="237"/>
      <c r="D95" s="225"/>
      <c r="E95" s="237"/>
      <c r="F95" s="162"/>
      <c r="G95" s="162"/>
      <c r="H95" s="162"/>
      <c r="I95" s="162"/>
      <c r="J95" s="162"/>
      <c r="K95" s="162"/>
      <c r="L95" s="7" t="s">
        <v>208</v>
      </c>
      <c r="M95" s="13">
        <f>+'[1]VALORACION CONTROLES'!L615</f>
        <v>55</v>
      </c>
      <c r="N95" s="16">
        <f>+'[1]VALORACION CONTROLES'!O330</f>
        <v>2</v>
      </c>
      <c r="O95" s="162"/>
      <c r="P95" s="162"/>
      <c r="Q95" s="162"/>
      <c r="R95" s="162"/>
      <c r="S95" s="162"/>
      <c r="T95" s="240"/>
      <c r="U95" s="162"/>
      <c r="V95" s="243"/>
      <c r="W95" s="162"/>
      <c r="X95" s="50"/>
      <c r="Y95" s="162"/>
      <c r="Z95" s="228"/>
      <c r="AA95" s="231"/>
      <c r="AB95" s="234"/>
    </row>
    <row r="96" spans="1:28" s="2" customFormat="1" ht="42.75" hidden="1" customHeight="1" x14ac:dyDescent="0.25">
      <c r="A96" s="5"/>
      <c r="B96" s="222"/>
      <c r="C96" s="237"/>
      <c r="D96" s="225"/>
      <c r="E96" s="237"/>
      <c r="F96" s="162"/>
      <c r="G96" s="162"/>
      <c r="H96" s="162"/>
      <c r="I96" s="162"/>
      <c r="J96" s="162"/>
      <c r="K96" s="162"/>
      <c r="L96" s="7" t="s">
        <v>209</v>
      </c>
      <c r="N96" s="16">
        <f>+'[1]VALORACION CONTROLES'!O332</f>
        <v>2</v>
      </c>
      <c r="O96" s="162"/>
      <c r="P96" s="162"/>
      <c r="Q96" s="162"/>
      <c r="R96" s="162"/>
      <c r="S96" s="162"/>
      <c r="T96" s="240"/>
      <c r="U96" s="162"/>
      <c r="V96" s="243"/>
      <c r="W96" s="162"/>
      <c r="X96" s="50"/>
      <c r="Y96" s="162"/>
      <c r="Z96" s="228"/>
      <c r="AA96" s="231"/>
      <c r="AB96" s="234"/>
    </row>
    <row r="97" spans="1:28" s="2" customFormat="1" ht="42.75" hidden="1" customHeight="1" x14ac:dyDescent="0.25">
      <c r="A97" s="5">
        <f>+A94+1</f>
        <v>2</v>
      </c>
      <c r="B97" s="223"/>
      <c r="C97" s="238"/>
      <c r="D97" s="226"/>
      <c r="E97" s="238"/>
      <c r="F97" s="172"/>
      <c r="G97" s="172"/>
      <c r="H97" s="172"/>
      <c r="I97" s="172"/>
      <c r="J97" s="172"/>
      <c r="K97" s="172"/>
      <c r="L97" s="7" t="s">
        <v>210</v>
      </c>
      <c r="M97" s="16">
        <f>+'[1]VALORACION CONTROLES'!L334</f>
        <v>30</v>
      </c>
      <c r="N97" s="16">
        <f>+'[1]VALORACION CONTROLES'!O334</f>
        <v>0</v>
      </c>
      <c r="O97" s="172"/>
      <c r="P97" s="172"/>
      <c r="Q97" s="172"/>
      <c r="R97" s="172"/>
      <c r="S97" s="172"/>
      <c r="T97" s="241"/>
      <c r="U97" s="172"/>
      <c r="V97" s="244"/>
      <c r="W97" s="172"/>
      <c r="X97" s="51"/>
      <c r="Y97" s="172"/>
      <c r="Z97" s="229"/>
      <c r="AA97" s="232"/>
      <c r="AB97" s="235"/>
    </row>
    <row r="98" spans="1:28" s="2" customFormat="1" ht="42.75" hidden="1" customHeight="1" x14ac:dyDescent="0.25">
      <c r="A98" s="5">
        <v>1</v>
      </c>
      <c r="B98" s="221"/>
      <c r="C98" s="236"/>
      <c r="D98" s="224"/>
      <c r="E98" s="236"/>
      <c r="F98" s="161">
        <f>IF($G98="Rara vez",1,IF($G98="Improbable",2,IF($G98="Posible",3,IF($G98="Probable",4, IF($G98="Casi seguro",5,)))))</f>
        <v>5</v>
      </c>
      <c r="G98" s="161" t="s">
        <v>203</v>
      </c>
      <c r="H98" s="161">
        <f>IF($I98="Insignificante",1,IF($I98="Menor",2,IF($I98="Moderado",3,IF($I98="Mayor",4,IF($I98="Catastrófico",5,)))))</f>
        <v>2</v>
      </c>
      <c r="I98" s="161" t="s">
        <v>204</v>
      </c>
      <c r="J98" s="161">
        <f>+$F98*$H98</f>
        <v>10</v>
      </c>
      <c r="K98" s="161" t="s">
        <v>43</v>
      </c>
      <c r="L98" s="7" t="s">
        <v>205</v>
      </c>
      <c r="N98" s="16">
        <f>+'[1]VALORACION CONTROLES'!O332</f>
        <v>2</v>
      </c>
      <c r="O98" s="161" t="str">
        <f>+'[1]VALORACION CONTROLES'!P340</f>
        <v>Riesgo Residual</v>
      </c>
      <c r="P98" s="161" t="s">
        <v>206</v>
      </c>
      <c r="Q98" s="161">
        <f>+'[1]VALORACION CONTROLES'!Q340</f>
        <v>0</v>
      </c>
      <c r="R98" s="161" t="s">
        <v>207</v>
      </c>
      <c r="S98" s="161"/>
      <c r="T98" s="239" t="s">
        <v>71</v>
      </c>
      <c r="U98" s="161"/>
      <c r="V98" s="242"/>
      <c r="W98" s="161"/>
      <c r="X98" s="49"/>
      <c r="Y98" s="161" t="s">
        <v>47</v>
      </c>
      <c r="Z98" s="227"/>
      <c r="AA98" s="230"/>
      <c r="AB98" s="233"/>
    </row>
    <row r="99" spans="1:28" s="2" customFormat="1" ht="42.75" hidden="1" customHeight="1" x14ac:dyDescent="0.25">
      <c r="A99" s="5"/>
      <c r="B99" s="222"/>
      <c r="C99" s="237"/>
      <c r="D99" s="225"/>
      <c r="E99" s="237"/>
      <c r="F99" s="162"/>
      <c r="G99" s="162"/>
      <c r="H99" s="162"/>
      <c r="I99" s="162"/>
      <c r="J99" s="162"/>
      <c r="K99" s="162"/>
      <c r="L99" s="7" t="s">
        <v>208</v>
      </c>
      <c r="M99" s="13">
        <f>+'[1]VALORACION CONTROLES'!L619</f>
        <v>100</v>
      </c>
      <c r="N99" s="16">
        <f>+'[1]VALORACION CONTROLES'!O334</f>
        <v>0</v>
      </c>
      <c r="O99" s="162"/>
      <c r="P99" s="162"/>
      <c r="Q99" s="162"/>
      <c r="R99" s="162"/>
      <c r="S99" s="162"/>
      <c r="T99" s="240"/>
      <c r="U99" s="162"/>
      <c r="V99" s="243"/>
      <c r="W99" s="162"/>
      <c r="X99" s="50"/>
      <c r="Y99" s="162"/>
      <c r="Z99" s="228"/>
      <c r="AA99" s="231"/>
      <c r="AB99" s="234"/>
    </row>
    <row r="100" spans="1:28" s="2" customFormat="1" ht="42.75" hidden="1" customHeight="1" x14ac:dyDescent="0.25">
      <c r="A100" s="5"/>
      <c r="B100" s="222"/>
      <c r="C100" s="237"/>
      <c r="D100" s="225"/>
      <c r="E100" s="237"/>
      <c r="F100" s="162"/>
      <c r="G100" s="162"/>
      <c r="H100" s="162"/>
      <c r="I100" s="162"/>
      <c r="J100" s="162"/>
      <c r="K100" s="162"/>
      <c r="L100" s="7" t="s">
        <v>209</v>
      </c>
      <c r="N100" s="16">
        <f>+'[1]VALORACION CONTROLES'!O336</f>
        <v>0</v>
      </c>
      <c r="O100" s="162"/>
      <c r="P100" s="162"/>
      <c r="Q100" s="162"/>
      <c r="R100" s="162"/>
      <c r="S100" s="162"/>
      <c r="T100" s="240"/>
      <c r="U100" s="162"/>
      <c r="V100" s="243"/>
      <c r="W100" s="162"/>
      <c r="X100" s="50"/>
      <c r="Y100" s="162"/>
      <c r="Z100" s="228"/>
      <c r="AA100" s="231"/>
      <c r="AB100" s="234"/>
    </row>
    <row r="101" spans="1:28" s="2" customFormat="1" ht="42.75" hidden="1" customHeight="1" x14ac:dyDescent="0.25">
      <c r="A101" s="5">
        <f>+A98+1</f>
        <v>2</v>
      </c>
      <c r="B101" s="223"/>
      <c r="C101" s="238"/>
      <c r="D101" s="226"/>
      <c r="E101" s="238"/>
      <c r="F101" s="172"/>
      <c r="G101" s="172"/>
      <c r="H101" s="172"/>
      <c r="I101" s="172"/>
      <c r="J101" s="172"/>
      <c r="K101" s="172"/>
      <c r="L101" s="7" t="s">
        <v>210</v>
      </c>
      <c r="M101" s="16">
        <f>+'[1]VALORACION CONTROLES'!L338</f>
        <v>0</v>
      </c>
      <c r="N101" s="16">
        <f>+'[1]VALORACION CONTROLES'!O338</f>
        <v>0</v>
      </c>
      <c r="O101" s="172"/>
      <c r="P101" s="172"/>
      <c r="Q101" s="172"/>
      <c r="R101" s="172"/>
      <c r="S101" s="172"/>
      <c r="T101" s="241"/>
      <c r="U101" s="172"/>
      <c r="V101" s="244"/>
      <c r="W101" s="172"/>
      <c r="X101" s="51"/>
      <c r="Y101" s="172"/>
      <c r="Z101" s="229"/>
      <c r="AA101" s="232"/>
      <c r="AB101" s="235"/>
    </row>
    <row r="102" spans="1:28" s="2" customFormat="1" ht="42.75" hidden="1" customHeight="1" x14ac:dyDescent="0.25">
      <c r="A102" s="5">
        <v>1</v>
      </c>
      <c r="B102" s="221"/>
      <c r="C102" s="236"/>
      <c r="D102" s="224"/>
      <c r="E102" s="236"/>
      <c r="F102" s="161">
        <f>IF($G102="Rara vez",1,IF($G102="Improbable",2,IF($G102="Posible",3,IF($G102="Probable",4, IF($G102="Casi seguro",5,)))))</f>
        <v>5</v>
      </c>
      <c r="G102" s="161" t="s">
        <v>203</v>
      </c>
      <c r="H102" s="161">
        <f>IF($I102="Insignificante",1,IF($I102="Menor",2,IF($I102="Moderado",3,IF($I102="Mayor",4,IF($I102="Catastrófico",5,)))))</f>
        <v>2</v>
      </c>
      <c r="I102" s="161" t="s">
        <v>204</v>
      </c>
      <c r="J102" s="161">
        <f>+$F102*$H102</f>
        <v>10</v>
      </c>
      <c r="K102" s="161" t="s">
        <v>43</v>
      </c>
      <c r="L102" s="7" t="s">
        <v>205</v>
      </c>
      <c r="N102" s="16">
        <f>+'[1]VALORACION CONTROLES'!O336</f>
        <v>0</v>
      </c>
      <c r="O102" s="161">
        <f>+'[1]VALORACION CONTROLES'!P344</f>
        <v>0</v>
      </c>
      <c r="P102" s="161" t="s">
        <v>206</v>
      </c>
      <c r="Q102" s="161">
        <f>+'[1]VALORACION CONTROLES'!Q344</f>
        <v>0</v>
      </c>
      <c r="R102" s="161" t="s">
        <v>207</v>
      </c>
      <c r="S102" s="161"/>
      <c r="T102" s="239" t="s">
        <v>71</v>
      </c>
      <c r="U102" s="161"/>
      <c r="V102" s="242"/>
      <c r="W102" s="161"/>
      <c r="X102" s="49"/>
      <c r="Y102" s="161" t="s">
        <v>47</v>
      </c>
      <c r="Z102" s="227"/>
      <c r="AA102" s="230"/>
      <c r="AB102" s="233"/>
    </row>
    <row r="103" spans="1:28" s="2" customFormat="1" ht="42.75" hidden="1" customHeight="1" x14ac:dyDescent="0.25">
      <c r="A103" s="5"/>
      <c r="B103" s="222"/>
      <c r="C103" s="237"/>
      <c r="D103" s="225"/>
      <c r="E103" s="237"/>
      <c r="F103" s="162"/>
      <c r="G103" s="162"/>
      <c r="H103" s="162"/>
      <c r="I103" s="162"/>
      <c r="J103" s="162"/>
      <c r="K103" s="162"/>
      <c r="L103" s="7" t="s">
        <v>208</v>
      </c>
      <c r="M103" s="13">
        <f>+'[1]VALORACION CONTROLES'!L623</f>
        <v>0</v>
      </c>
      <c r="N103" s="16">
        <f>+'[1]VALORACION CONTROLES'!O338</f>
        <v>0</v>
      </c>
      <c r="O103" s="162"/>
      <c r="P103" s="162"/>
      <c r="Q103" s="162"/>
      <c r="R103" s="162"/>
      <c r="S103" s="162"/>
      <c r="T103" s="240"/>
      <c r="U103" s="162"/>
      <c r="V103" s="243"/>
      <c r="W103" s="162"/>
      <c r="X103" s="50"/>
      <c r="Y103" s="162"/>
      <c r="Z103" s="228"/>
      <c r="AA103" s="231"/>
      <c r="AB103" s="234"/>
    </row>
    <row r="104" spans="1:28" s="2" customFormat="1" ht="42.75" hidden="1" customHeight="1" x14ac:dyDescent="0.25">
      <c r="A104" s="5"/>
      <c r="B104" s="222"/>
      <c r="C104" s="237"/>
      <c r="D104" s="225"/>
      <c r="E104" s="237"/>
      <c r="F104" s="162"/>
      <c r="G104" s="162"/>
      <c r="H104" s="162"/>
      <c r="I104" s="162"/>
      <c r="J104" s="162"/>
      <c r="K104" s="162"/>
      <c r="L104" s="7" t="s">
        <v>209</v>
      </c>
      <c r="N104" s="16" t="str">
        <f>+'[1]VALORACION CONTROLES'!O340</f>
        <v>Casillas a desplazar</v>
      </c>
      <c r="O104" s="162"/>
      <c r="P104" s="162"/>
      <c r="Q104" s="162"/>
      <c r="R104" s="162"/>
      <c r="S104" s="162"/>
      <c r="T104" s="240"/>
      <c r="U104" s="162"/>
      <c r="V104" s="243"/>
      <c r="W104" s="162"/>
      <c r="X104" s="50"/>
      <c r="Y104" s="162"/>
      <c r="Z104" s="228"/>
      <c r="AA104" s="231"/>
      <c r="AB104" s="234"/>
    </row>
    <row r="105" spans="1:28" s="2" customFormat="1" ht="42.75" hidden="1" customHeight="1" x14ac:dyDescent="0.25">
      <c r="A105" s="5">
        <f>+A102+1</f>
        <v>2</v>
      </c>
      <c r="B105" s="223"/>
      <c r="C105" s="238"/>
      <c r="D105" s="226"/>
      <c r="E105" s="238"/>
      <c r="F105" s="172"/>
      <c r="G105" s="172"/>
      <c r="H105" s="172"/>
      <c r="I105" s="172"/>
      <c r="J105" s="172"/>
      <c r="K105" s="172"/>
      <c r="L105" s="7" t="s">
        <v>210</v>
      </c>
      <c r="M105" s="16">
        <f>+'[1]VALORACION CONTROLES'!L342</f>
        <v>0</v>
      </c>
      <c r="N105" s="16">
        <f>+'[1]VALORACION CONTROLES'!O342</f>
        <v>0</v>
      </c>
      <c r="O105" s="172"/>
      <c r="P105" s="172"/>
      <c r="Q105" s="172"/>
      <c r="R105" s="172"/>
      <c r="S105" s="172"/>
      <c r="T105" s="241"/>
      <c r="U105" s="172"/>
      <c r="V105" s="244"/>
      <c r="W105" s="172"/>
      <c r="X105" s="51"/>
      <c r="Y105" s="172"/>
      <c r="Z105" s="229"/>
      <c r="AA105" s="232"/>
      <c r="AB105" s="235"/>
    </row>
    <row r="106" spans="1:28" s="2" customFormat="1" ht="42.75" hidden="1" customHeight="1" x14ac:dyDescent="0.25">
      <c r="A106" s="5">
        <v>1</v>
      </c>
      <c r="B106" s="221"/>
      <c r="C106" s="236"/>
      <c r="D106" s="224"/>
      <c r="E106" s="236"/>
      <c r="F106" s="161">
        <f>IF($G106="Rara vez",1,IF($G106="Improbable",2,IF($G106="Posible",3,IF($G106="Probable",4, IF($G106="Casi seguro",5,)))))</f>
        <v>5</v>
      </c>
      <c r="G106" s="161" t="s">
        <v>203</v>
      </c>
      <c r="H106" s="161">
        <f>IF($I106="Insignificante",1,IF($I106="Menor",2,IF($I106="Moderado",3,IF($I106="Mayor",4,IF($I106="Catastrófico",5,)))))</f>
        <v>2</v>
      </c>
      <c r="I106" s="161" t="s">
        <v>204</v>
      </c>
      <c r="J106" s="161">
        <f>+$F106*$H106</f>
        <v>10</v>
      </c>
      <c r="K106" s="161" t="s">
        <v>43</v>
      </c>
      <c r="L106" s="7" t="s">
        <v>205</v>
      </c>
      <c r="N106" s="16" t="str">
        <f>+'[1]VALORACION CONTROLES'!O340</f>
        <v>Casillas a desplazar</v>
      </c>
      <c r="O106" s="161">
        <f>+'[1]VALORACION CONTROLES'!P348</f>
        <v>0</v>
      </c>
      <c r="P106" s="161" t="s">
        <v>206</v>
      </c>
      <c r="Q106" s="161">
        <f>+'[1]VALORACION CONTROLES'!Q348</f>
        <v>0</v>
      </c>
      <c r="R106" s="161" t="s">
        <v>207</v>
      </c>
      <c r="S106" s="161"/>
      <c r="T106" s="239" t="s">
        <v>71</v>
      </c>
      <c r="U106" s="161"/>
      <c r="V106" s="242"/>
      <c r="W106" s="161"/>
      <c r="X106" s="49"/>
      <c r="Y106" s="161" t="s">
        <v>47</v>
      </c>
      <c r="Z106" s="227"/>
      <c r="AA106" s="230"/>
      <c r="AB106" s="233"/>
    </row>
    <row r="107" spans="1:28" s="2" customFormat="1" ht="42.75" hidden="1" customHeight="1" x14ac:dyDescent="0.25">
      <c r="A107" s="5"/>
      <c r="B107" s="222"/>
      <c r="C107" s="237"/>
      <c r="D107" s="225"/>
      <c r="E107" s="237"/>
      <c r="F107" s="162"/>
      <c r="G107" s="162"/>
      <c r="H107" s="162"/>
      <c r="I107" s="162"/>
      <c r="J107" s="162"/>
      <c r="K107" s="162"/>
      <c r="L107" s="7" t="s">
        <v>208</v>
      </c>
      <c r="M107" s="13">
        <f>+'[1]VALORACION CONTROLES'!L627</f>
        <v>0</v>
      </c>
      <c r="N107" s="16">
        <f>+'[1]VALORACION CONTROLES'!O342</f>
        <v>0</v>
      </c>
      <c r="O107" s="162"/>
      <c r="P107" s="162"/>
      <c r="Q107" s="162"/>
      <c r="R107" s="162"/>
      <c r="S107" s="162"/>
      <c r="T107" s="240"/>
      <c r="U107" s="162"/>
      <c r="V107" s="243"/>
      <c r="W107" s="162"/>
      <c r="X107" s="50"/>
      <c r="Y107" s="162"/>
      <c r="Z107" s="228"/>
      <c r="AA107" s="231"/>
      <c r="AB107" s="234"/>
    </row>
    <row r="108" spans="1:28" s="2" customFormat="1" ht="42.75" hidden="1" customHeight="1" x14ac:dyDescent="0.25">
      <c r="A108" s="5"/>
      <c r="B108" s="222"/>
      <c r="C108" s="237"/>
      <c r="D108" s="225"/>
      <c r="E108" s="237"/>
      <c r="F108" s="162"/>
      <c r="G108" s="162"/>
      <c r="H108" s="162"/>
      <c r="I108" s="162"/>
      <c r="J108" s="162"/>
      <c r="K108" s="162"/>
      <c r="L108" s="7" t="s">
        <v>209</v>
      </c>
      <c r="N108" s="16">
        <f>+'[1]VALORACION CONTROLES'!O344</f>
        <v>0</v>
      </c>
      <c r="O108" s="162"/>
      <c r="P108" s="162"/>
      <c r="Q108" s="162"/>
      <c r="R108" s="162"/>
      <c r="S108" s="162"/>
      <c r="T108" s="240"/>
      <c r="U108" s="162"/>
      <c r="V108" s="243"/>
      <c r="W108" s="162"/>
      <c r="X108" s="50"/>
      <c r="Y108" s="162"/>
      <c r="Z108" s="228"/>
      <c r="AA108" s="231"/>
      <c r="AB108" s="234"/>
    </row>
    <row r="109" spans="1:28" s="2" customFormat="1" ht="42.75" hidden="1" customHeight="1" x14ac:dyDescent="0.25">
      <c r="A109" s="5">
        <f>+A106+1</f>
        <v>2</v>
      </c>
      <c r="B109" s="223"/>
      <c r="C109" s="238"/>
      <c r="D109" s="226"/>
      <c r="E109" s="238"/>
      <c r="F109" s="172"/>
      <c r="G109" s="172"/>
      <c r="H109" s="172"/>
      <c r="I109" s="172"/>
      <c r="J109" s="172"/>
      <c r="K109" s="172"/>
      <c r="L109" s="7" t="s">
        <v>210</v>
      </c>
      <c r="M109" s="16">
        <f>+'[1]VALORACION CONTROLES'!L346</f>
        <v>0</v>
      </c>
      <c r="N109" s="16">
        <f>+'[1]VALORACION CONTROLES'!O346</f>
        <v>0</v>
      </c>
      <c r="O109" s="172"/>
      <c r="P109" s="172"/>
      <c r="Q109" s="172"/>
      <c r="R109" s="172"/>
      <c r="S109" s="172"/>
      <c r="T109" s="241"/>
      <c r="U109" s="172"/>
      <c r="V109" s="244"/>
      <c r="W109" s="172"/>
      <c r="X109" s="51"/>
      <c r="Y109" s="172"/>
      <c r="Z109" s="229"/>
      <c r="AA109" s="232"/>
      <c r="AB109" s="235"/>
    </row>
    <row r="110" spans="1:28" s="2" customFormat="1" ht="42.75" hidden="1" customHeight="1" x14ac:dyDescent="0.25">
      <c r="A110" s="5">
        <v>1</v>
      </c>
      <c r="B110" s="221"/>
      <c r="C110" s="236"/>
      <c r="D110" s="224"/>
      <c r="E110" s="236"/>
      <c r="F110" s="161">
        <f>IF($G110="Rara vez",1,IF($G110="Improbable",2,IF($G110="Posible",3,IF($G110="Probable",4, IF($G110="Casi seguro",5,)))))</f>
        <v>5</v>
      </c>
      <c r="G110" s="161" t="s">
        <v>203</v>
      </c>
      <c r="H110" s="161">
        <f>IF($I110="Insignificante",1,IF($I110="Menor",2,IF($I110="Moderado",3,IF($I110="Mayor",4,IF($I110="Catastrófico",5,)))))</f>
        <v>2</v>
      </c>
      <c r="I110" s="161" t="s">
        <v>204</v>
      </c>
      <c r="J110" s="161">
        <f>+$F110*$H110</f>
        <v>10</v>
      </c>
      <c r="K110" s="161" t="s">
        <v>43</v>
      </c>
      <c r="L110" s="7" t="s">
        <v>205</v>
      </c>
      <c r="N110" s="16">
        <f>+'[1]VALORACION CONTROLES'!O344</f>
        <v>0</v>
      </c>
      <c r="O110" s="161">
        <f>+'[1]VALORACION CONTROLES'!P352</f>
        <v>0</v>
      </c>
      <c r="P110" s="161" t="s">
        <v>206</v>
      </c>
      <c r="Q110" s="161">
        <f>+'[1]VALORACION CONTROLES'!Q352</f>
        <v>0</v>
      </c>
      <c r="R110" s="161" t="s">
        <v>207</v>
      </c>
      <c r="S110" s="161"/>
      <c r="T110" s="239" t="s">
        <v>71</v>
      </c>
      <c r="U110" s="161"/>
      <c r="V110" s="242"/>
      <c r="W110" s="161"/>
      <c r="X110" s="49"/>
      <c r="Y110" s="161" t="s">
        <v>47</v>
      </c>
      <c r="Z110" s="227"/>
      <c r="AA110" s="230"/>
      <c r="AB110" s="233"/>
    </row>
    <row r="111" spans="1:28" s="2" customFormat="1" ht="42.75" hidden="1" customHeight="1" x14ac:dyDescent="0.25">
      <c r="A111" s="5"/>
      <c r="B111" s="222"/>
      <c r="C111" s="237"/>
      <c r="D111" s="225"/>
      <c r="E111" s="237"/>
      <c r="F111" s="162"/>
      <c r="G111" s="162"/>
      <c r="H111" s="162"/>
      <c r="I111" s="162"/>
      <c r="J111" s="162"/>
      <c r="K111" s="162"/>
      <c r="L111" s="7" t="s">
        <v>208</v>
      </c>
      <c r="M111" s="13">
        <f>+'[1]VALORACION CONTROLES'!L631</f>
        <v>0</v>
      </c>
      <c r="N111" s="16">
        <f>+'[1]VALORACION CONTROLES'!O346</f>
        <v>0</v>
      </c>
      <c r="O111" s="162"/>
      <c r="P111" s="162"/>
      <c r="Q111" s="162"/>
      <c r="R111" s="162"/>
      <c r="S111" s="162"/>
      <c r="T111" s="240"/>
      <c r="U111" s="162"/>
      <c r="V111" s="243"/>
      <c r="W111" s="162"/>
      <c r="X111" s="50"/>
      <c r="Y111" s="162"/>
      <c r="Z111" s="228"/>
      <c r="AA111" s="231"/>
      <c r="AB111" s="234"/>
    </row>
    <row r="112" spans="1:28" s="2" customFormat="1" ht="42.75" hidden="1" customHeight="1" x14ac:dyDescent="0.25">
      <c r="A112" s="5"/>
      <c r="B112" s="222"/>
      <c r="C112" s="237"/>
      <c r="D112" s="225"/>
      <c r="E112" s="237"/>
      <c r="F112" s="162"/>
      <c r="G112" s="162"/>
      <c r="H112" s="162"/>
      <c r="I112" s="162"/>
      <c r="J112" s="162"/>
      <c r="K112" s="162"/>
      <c r="L112" s="7" t="s">
        <v>209</v>
      </c>
      <c r="N112" s="16">
        <f>+'[1]VALORACION CONTROLES'!O348</f>
        <v>0</v>
      </c>
      <c r="O112" s="162"/>
      <c r="P112" s="162"/>
      <c r="Q112" s="162"/>
      <c r="R112" s="162"/>
      <c r="S112" s="162"/>
      <c r="T112" s="240"/>
      <c r="U112" s="162"/>
      <c r="V112" s="243"/>
      <c r="W112" s="162"/>
      <c r="X112" s="50"/>
      <c r="Y112" s="162"/>
      <c r="Z112" s="228"/>
      <c r="AA112" s="231"/>
      <c r="AB112" s="234"/>
    </row>
    <row r="113" spans="1:28" s="2" customFormat="1" ht="42.75" hidden="1" customHeight="1" x14ac:dyDescent="0.25">
      <c r="A113" s="5">
        <f>+A110+1</f>
        <v>2</v>
      </c>
      <c r="B113" s="223"/>
      <c r="C113" s="238"/>
      <c r="D113" s="226"/>
      <c r="E113" s="238"/>
      <c r="F113" s="172"/>
      <c r="G113" s="172"/>
      <c r="H113" s="172"/>
      <c r="I113" s="172"/>
      <c r="J113" s="172"/>
      <c r="K113" s="172"/>
      <c r="L113" s="7" t="s">
        <v>210</v>
      </c>
      <c r="M113" s="16">
        <f>+'[1]VALORACION CONTROLES'!L350</f>
        <v>0</v>
      </c>
      <c r="N113" s="16">
        <f>+'[1]VALORACION CONTROLES'!O350</f>
        <v>0</v>
      </c>
      <c r="O113" s="172"/>
      <c r="P113" s="172"/>
      <c r="Q113" s="172"/>
      <c r="R113" s="172"/>
      <c r="S113" s="172"/>
      <c r="T113" s="241"/>
      <c r="U113" s="172"/>
      <c r="V113" s="244"/>
      <c r="W113" s="172"/>
      <c r="X113" s="51"/>
      <c r="Y113" s="172"/>
      <c r="Z113" s="229"/>
      <c r="AA113" s="232"/>
      <c r="AB113" s="235"/>
    </row>
    <row r="114" spans="1:28" x14ac:dyDescent="0.25">
      <c r="AB114" s="12">
        <f>AVERAGE(AB13:AB73)</f>
        <v>0.95190476190476203</v>
      </c>
    </row>
    <row r="119" spans="1:28" x14ac:dyDescent="0.25">
      <c r="U119" s="52" t="s">
        <v>396</v>
      </c>
    </row>
  </sheetData>
  <protectedRanges>
    <protectedRange sqref="C74:E113" name="Rango1_1_1"/>
    <protectedRange sqref="U70:U113 U55:U57 U16:U21 U29:U31" name="Rango1_2_1"/>
    <protectedRange sqref="L41 L37:L39 L30:L31 L70 L72:L113" name="Rango1_2_1_1"/>
    <protectedRange sqref="W70:X113 W44:X47 W55:X57" name="Rango1_1_1_1"/>
    <protectedRange sqref="Y70:Y113 Y22:Y26 Y55:Y57 Y42:Y51" name="Rango1_1_1_2"/>
    <protectedRange sqref="L13:L15" name="Rango1_2_1_1_1"/>
    <protectedRange sqref="U13:U15" name="Rango1_2_1_2"/>
    <protectedRange sqref="W13:X15" name="Rango1_1_1_1_1"/>
    <protectedRange sqref="Y13:Y15" name="Rango1_1_1_2_1"/>
    <protectedRange sqref="L27:L28" name="Rango1_2_1_1_2"/>
    <protectedRange sqref="U27:U28" name="Rango1_2_1_3"/>
    <protectedRange sqref="W27:X28" name="Rango1_1_1_1_2"/>
    <protectedRange sqref="Y27:Y28" name="Rango1_1_1_2_2"/>
    <protectedRange sqref="W29:X31" name="Rango1_1_1_1_3"/>
    <protectedRange sqref="Y29:Y31 AB29:AB31 Y37:Y39" name="Rango1_1_1_2_3"/>
    <protectedRange sqref="L32:L36" name="Rango1_2_1_1_4"/>
    <protectedRange sqref="U32:U36" name="Rango1_2_1_5"/>
    <protectedRange sqref="W32:X36" name="Rango1_1_1_1_5"/>
    <protectedRange sqref="Y32:Y36" name="Rango1_1_1_2_5"/>
    <protectedRange sqref="U37:U39" name="Rango1_2_1_6"/>
    <protectedRange sqref="W37:X39" name="Rango1_1_1_1_6"/>
    <protectedRange sqref="U40:U41" name="Rango1_2_1_7"/>
    <protectedRange sqref="Y40:Y41" name="Rango1_1_1_2_7"/>
    <protectedRange sqref="L42:L43" name="Rango1_2_1_1_6"/>
    <protectedRange sqref="Z42:Z43 U42:U43" name="Rango1_2_1_9"/>
    <protectedRange sqref="W42:X43" name="Rango1_1_1_1_9"/>
    <protectedRange sqref="L48:L51" name="Rango1_2_1_1_7"/>
    <protectedRange sqref="U48:U51" name="Rango1_2_1_10"/>
    <protectedRange sqref="W48:X51" name="Rango1_1_1_1_10"/>
    <protectedRange sqref="L52:L53" name="Rango1_2_1_1_8"/>
    <protectedRange sqref="U52:U54" name="Rango1_2_1_11"/>
    <protectedRange sqref="W52:X54" name="Rango1_1_1_1_11"/>
    <protectedRange sqref="Y52:Y54" name="Rango1_1_1_2_9"/>
    <protectedRange sqref="L55:L57" name="Rango1_2_1_1_10"/>
    <protectedRange sqref="L61:L62" name="Rango1_2_1_1_2_1_1"/>
    <protectedRange sqref="U61:U62" name="Rango1_2_1_13"/>
    <protectedRange sqref="W61:X62" name="Rango1_1_1_1_13"/>
    <protectedRange sqref="Y61:Y62" name="Rango1_1_1_2_11"/>
    <protectedRange sqref="L63:L65" name="Rango1_2_1_1_9"/>
    <protectedRange sqref="W63:X65" name="Rango1_1_1_1_12"/>
    <protectedRange sqref="Y63:Y65" name="Rango1_1_1_2_10"/>
    <protectedRange sqref="U63:U65" name="Rango1_2_1_2_1"/>
    <protectedRange sqref="L67:L69" name="Rango1_2_1_1_13"/>
    <protectedRange sqref="U66:U69" name="Rango1_2_1_12"/>
    <protectedRange sqref="W66:X69" name="Rango1_1_1_1_14"/>
    <protectedRange sqref="Y66:Y69" name="Rango1_1_1_2_12"/>
    <protectedRange sqref="L16:L20" name="Rango1_2_1_1_15"/>
    <protectedRange sqref="W16:X18" name="Rango1_1_1_1_16"/>
    <protectedRange sqref="Y16:Y18" name="Rango1_1_1_2_14"/>
    <protectedRange sqref="L21" name="Rango1_2_1_1_16"/>
    <protectedRange sqref="W19:X21 W25:X26" name="Rango1_1_1_1_17"/>
    <protectedRange sqref="Y19:Y21" name="Rango1_1_1_2_15"/>
    <protectedRange sqref="L22:L24" name="Rango1_2_1_1_17"/>
    <protectedRange sqref="U22:U24" name="Rango1_2_1_14"/>
    <protectedRange sqref="L25:L26 U25:U26" name="Rango1_2_1_1_18"/>
    <protectedRange sqref="L44:L47" name="Rango1_2_1_1_29"/>
    <protectedRange sqref="C13:E15" name="Rango1_1_1_3"/>
    <protectedRange sqref="C29:E31" name="Rango1_1_1_4_2"/>
    <protectedRange sqref="C32:E34 C35:D36" name="Rango1_1_1_3_1"/>
    <protectedRange sqref="C37:D39" name="Rango1_1_1_3_2"/>
    <protectedRange sqref="C61:E62" name="Rango1_5_1_5"/>
    <protectedRange sqref="C25:E26" name="Rango1_1_1_8_1"/>
    <protectedRange sqref="Y58:Y60" name="Rango1_1_1_2_4"/>
    <protectedRange sqref="L58:L60" name="Rango1_2_1_1_11_1"/>
    <protectedRange sqref="C58:E60" name="Rango1_1_1_6_2"/>
    <protectedRange sqref="U58:U60" name="Rango1_2_1_15"/>
    <protectedRange sqref="W58:X60" name="Rango1_1_1_1_15"/>
  </protectedRanges>
  <mergeCells count="774">
    <mergeCell ref="R110:R113"/>
    <mergeCell ref="S110:S113"/>
    <mergeCell ref="T110:T113"/>
    <mergeCell ref="U110:U113"/>
    <mergeCell ref="V110:V113"/>
    <mergeCell ref="H110:H113"/>
    <mergeCell ref="I110:I113"/>
    <mergeCell ref="J110:J113"/>
    <mergeCell ref="K110:K113"/>
    <mergeCell ref="O110:O113"/>
    <mergeCell ref="P110:P113"/>
    <mergeCell ref="AA110:AA113"/>
    <mergeCell ref="AB110:AB113"/>
    <mergeCell ref="K106:K109"/>
    <mergeCell ref="O106:O109"/>
    <mergeCell ref="B106:B109"/>
    <mergeCell ref="C106:C109"/>
    <mergeCell ref="D106:D109"/>
    <mergeCell ref="E106:E109"/>
    <mergeCell ref="F106:F109"/>
    <mergeCell ref="Y106:Y109"/>
    <mergeCell ref="Z106:Z109"/>
    <mergeCell ref="AA106:AA109"/>
    <mergeCell ref="AB106:AB109"/>
    <mergeCell ref="U106:U109"/>
    <mergeCell ref="B110:B113"/>
    <mergeCell ref="C110:C113"/>
    <mergeCell ref="D110:D113"/>
    <mergeCell ref="E110:E113"/>
    <mergeCell ref="F110:F113"/>
    <mergeCell ref="G110:G113"/>
    <mergeCell ref="W110:W113"/>
    <mergeCell ref="Y110:Y113"/>
    <mergeCell ref="Z110:Z113"/>
    <mergeCell ref="Q110:Q113"/>
    <mergeCell ref="Q102:Q105"/>
    <mergeCell ref="R102:R105"/>
    <mergeCell ref="S102:S105"/>
    <mergeCell ref="T102:T105"/>
    <mergeCell ref="H102:H105"/>
    <mergeCell ref="I102:I105"/>
    <mergeCell ref="J102:J105"/>
    <mergeCell ref="K102:K105"/>
    <mergeCell ref="O102:O105"/>
    <mergeCell ref="P102:P105"/>
    <mergeCell ref="B102:B105"/>
    <mergeCell ref="P106:P109"/>
    <mergeCell ref="Q106:Q109"/>
    <mergeCell ref="R106:R109"/>
    <mergeCell ref="S106:S109"/>
    <mergeCell ref="T106:T109"/>
    <mergeCell ref="AA102:AA105"/>
    <mergeCell ref="AB102:AB105"/>
    <mergeCell ref="U102:U105"/>
    <mergeCell ref="V102:V105"/>
    <mergeCell ref="C102:C105"/>
    <mergeCell ref="D102:D105"/>
    <mergeCell ref="E102:E105"/>
    <mergeCell ref="F102:F105"/>
    <mergeCell ref="G106:G109"/>
    <mergeCell ref="H106:H109"/>
    <mergeCell ref="I106:I109"/>
    <mergeCell ref="J106:J109"/>
    <mergeCell ref="W102:W105"/>
    <mergeCell ref="Y102:Y105"/>
    <mergeCell ref="Z102:Z105"/>
    <mergeCell ref="G102:G105"/>
    <mergeCell ref="V106:V109"/>
    <mergeCell ref="W106:W109"/>
    <mergeCell ref="B98:B101"/>
    <mergeCell ref="C98:C101"/>
    <mergeCell ref="D98:D101"/>
    <mergeCell ref="E98:E101"/>
    <mergeCell ref="F98:F101"/>
    <mergeCell ref="Q94:Q97"/>
    <mergeCell ref="R94:R97"/>
    <mergeCell ref="S94:S97"/>
    <mergeCell ref="T94:T97"/>
    <mergeCell ref="H94:H97"/>
    <mergeCell ref="I94:I97"/>
    <mergeCell ref="J94:J97"/>
    <mergeCell ref="K94:K97"/>
    <mergeCell ref="O94:O97"/>
    <mergeCell ref="P94:P97"/>
    <mergeCell ref="B94:B97"/>
    <mergeCell ref="P98:P101"/>
    <mergeCell ref="Q98:Q101"/>
    <mergeCell ref="R98:R101"/>
    <mergeCell ref="S98:S101"/>
    <mergeCell ref="T98:T101"/>
    <mergeCell ref="K98:K101"/>
    <mergeCell ref="O98:O101"/>
    <mergeCell ref="AA94:AA97"/>
    <mergeCell ref="AB94:AB97"/>
    <mergeCell ref="U94:U97"/>
    <mergeCell ref="V94:V97"/>
    <mergeCell ref="C94:C97"/>
    <mergeCell ref="D94:D97"/>
    <mergeCell ref="E94:E97"/>
    <mergeCell ref="F94:F97"/>
    <mergeCell ref="G98:G101"/>
    <mergeCell ref="H98:H101"/>
    <mergeCell ref="I98:I101"/>
    <mergeCell ref="J98:J101"/>
    <mergeCell ref="W94:W97"/>
    <mergeCell ref="Y94:Y97"/>
    <mergeCell ref="Z94:Z97"/>
    <mergeCell ref="G94:G97"/>
    <mergeCell ref="V98:V101"/>
    <mergeCell ref="W98:W101"/>
    <mergeCell ref="Y98:Y101"/>
    <mergeCell ref="Z98:Z101"/>
    <mergeCell ref="AB98:AB101"/>
    <mergeCell ref="U98:U101"/>
    <mergeCell ref="AA98:AA101"/>
    <mergeCell ref="V90:V93"/>
    <mergeCell ref="W90:W93"/>
    <mergeCell ref="Y90:Y93"/>
    <mergeCell ref="Z90:Z93"/>
    <mergeCell ref="AA86:AA89"/>
    <mergeCell ref="AB90:AB93"/>
    <mergeCell ref="P90:P93"/>
    <mergeCell ref="Q90:Q93"/>
    <mergeCell ref="R90:R93"/>
    <mergeCell ref="S90:S93"/>
    <mergeCell ref="T90:T93"/>
    <mergeCell ref="U90:U93"/>
    <mergeCell ref="AA90:AA93"/>
    <mergeCell ref="AB86:AB89"/>
    <mergeCell ref="U86:U89"/>
    <mergeCell ref="B90:B93"/>
    <mergeCell ref="C90:C93"/>
    <mergeCell ref="D90:D93"/>
    <mergeCell ref="E90:E93"/>
    <mergeCell ref="F90:F93"/>
    <mergeCell ref="Q86:Q89"/>
    <mergeCell ref="R86:R89"/>
    <mergeCell ref="S86:S89"/>
    <mergeCell ref="T86:T89"/>
    <mergeCell ref="G86:G89"/>
    <mergeCell ref="G90:G93"/>
    <mergeCell ref="H90:H93"/>
    <mergeCell ref="I90:I93"/>
    <mergeCell ref="J90:J93"/>
    <mergeCell ref="K90:K93"/>
    <mergeCell ref="O90:O93"/>
    <mergeCell ref="H86:H89"/>
    <mergeCell ref="I86:I89"/>
    <mergeCell ref="J86:J89"/>
    <mergeCell ref="K86:K89"/>
    <mergeCell ref="O86:O89"/>
    <mergeCell ref="P86:P89"/>
    <mergeCell ref="B86:B89"/>
    <mergeCell ref="C86:C89"/>
    <mergeCell ref="D86:D89"/>
    <mergeCell ref="E86:E89"/>
    <mergeCell ref="F86:F89"/>
    <mergeCell ref="W86:W89"/>
    <mergeCell ref="W78:W81"/>
    <mergeCell ref="Y78:Y81"/>
    <mergeCell ref="Z78:Z81"/>
    <mergeCell ref="V82:V85"/>
    <mergeCell ref="W82:W85"/>
    <mergeCell ref="Y82:Y85"/>
    <mergeCell ref="Z82:Z85"/>
    <mergeCell ref="AA82:AA85"/>
    <mergeCell ref="V86:V89"/>
    <mergeCell ref="Y86:Y89"/>
    <mergeCell ref="Z86:Z89"/>
    <mergeCell ref="AB82:AB85"/>
    <mergeCell ref="U78:U81"/>
    <mergeCell ref="V78:V81"/>
    <mergeCell ref="H78:H81"/>
    <mergeCell ref="I78:I81"/>
    <mergeCell ref="J78:J81"/>
    <mergeCell ref="K78:K81"/>
    <mergeCell ref="O78:O81"/>
    <mergeCell ref="P78:P81"/>
    <mergeCell ref="S82:S85"/>
    <mergeCell ref="T82:T85"/>
    <mergeCell ref="U82:U85"/>
    <mergeCell ref="B82:B85"/>
    <mergeCell ref="C82:C85"/>
    <mergeCell ref="D82:D85"/>
    <mergeCell ref="E82:E85"/>
    <mergeCell ref="F82:F85"/>
    <mergeCell ref="Q78:Q81"/>
    <mergeCell ref="R78:R81"/>
    <mergeCell ref="S78:S81"/>
    <mergeCell ref="T78:T81"/>
    <mergeCell ref="G82:G85"/>
    <mergeCell ref="H82:H85"/>
    <mergeCell ref="I82:I85"/>
    <mergeCell ref="J82:J85"/>
    <mergeCell ref="K82:K85"/>
    <mergeCell ref="O82:O85"/>
    <mergeCell ref="P82:P85"/>
    <mergeCell ref="Q82:Q85"/>
    <mergeCell ref="R82:R85"/>
    <mergeCell ref="Y74:Y77"/>
    <mergeCell ref="Z74:Z77"/>
    <mergeCell ref="AA74:AA77"/>
    <mergeCell ref="AB74:AB77"/>
    <mergeCell ref="B78:B81"/>
    <mergeCell ref="C78:C81"/>
    <mergeCell ref="D78:D81"/>
    <mergeCell ref="E78:E81"/>
    <mergeCell ref="F78:F81"/>
    <mergeCell ref="G78:G81"/>
    <mergeCell ref="R74:R77"/>
    <mergeCell ref="S74:S77"/>
    <mergeCell ref="T74:T77"/>
    <mergeCell ref="U74:U77"/>
    <mergeCell ref="V74:V77"/>
    <mergeCell ref="W74:W77"/>
    <mergeCell ref="I74:I77"/>
    <mergeCell ref="J74:J77"/>
    <mergeCell ref="K74:K77"/>
    <mergeCell ref="O74:O77"/>
    <mergeCell ref="P74:P77"/>
    <mergeCell ref="Q74:Q77"/>
    <mergeCell ref="AA78:AA81"/>
    <mergeCell ref="AB78:AB81"/>
    <mergeCell ref="U70:U73"/>
    <mergeCell ref="V70:V73"/>
    <mergeCell ref="W70:W73"/>
    <mergeCell ref="Y70:Y73"/>
    <mergeCell ref="J70:J73"/>
    <mergeCell ref="K70:K73"/>
    <mergeCell ref="O70:O73"/>
    <mergeCell ref="P70:P73"/>
    <mergeCell ref="Q70:Q73"/>
    <mergeCell ref="R70:R73"/>
    <mergeCell ref="X70:X73"/>
    <mergeCell ref="B74:B77"/>
    <mergeCell ref="C74:C77"/>
    <mergeCell ref="D74:D77"/>
    <mergeCell ref="E74:E77"/>
    <mergeCell ref="F74:F77"/>
    <mergeCell ref="G74:G77"/>
    <mergeCell ref="H74:H77"/>
    <mergeCell ref="S70:S73"/>
    <mergeCell ref="T70:T73"/>
    <mergeCell ref="AB66:AB69"/>
    <mergeCell ref="D70:D73"/>
    <mergeCell ref="E70:E73"/>
    <mergeCell ref="F70:F73"/>
    <mergeCell ref="G70:G73"/>
    <mergeCell ref="H70:H73"/>
    <mergeCell ref="I70:I73"/>
    <mergeCell ref="R66:R69"/>
    <mergeCell ref="S66:S69"/>
    <mergeCell ref="T66:T69"/>
    <mergeCell ref="U66:U69"/>
    <mergeCell ref="V66:V69"/>
    <mergeCell ref="W66:W69"/>
    <mergeCell ref="J66:J69"/>
    <mergeCell ref="K66:K69"/>
    <mergeCell ref="N66:N69"/>
    <mergeCell ref="O66:O69"/>
    <mergeCell ref="P66:P69"/>
    <mergeCell ref="Q66:Q69"/>
    <mergeCell ref="D66:D69"/>
    <mergeCell ref="E66:E69"/>
    <mergeCell ref="Z70:Z73"/>
    <mergeCell ref="AA70:AA73"/>
    <mergeCell ref="AB70:AB73"/>
    <mergeCell ref="F66:F69"/>
    <mergeCell ref="G66:G69"/>
    <mergeCell ref="H66:H69"/>
    <mergeCell ref="I66:I69"/>
    <mergeCell ref="V63:V65"/>
    <mergeCell ref="W63:W65"/>
    <mergeCell ref="Y63:Y65"/>
    <mergeCell ref="Z63:Z65"/>
    <mergeCell ref="AA63:AA65"/>
    <mergeCell ref="Y66:Y69"/>
    <mergeCell ref="Z66:Z69"/>
    <mergeCell ref="AA66:AA69"/>
    <mergeCell ref="S63:S65"/>
    <mergeCell ref="T63:T65"/>
    <mergeCell ref="U63:U65"/>
    <mergeCell ref="H63:H65"/>
    <mergeCell ref="I63:I65"/>
    <mergeCell ref="J63:J65"/>
    <mergeCell ref="K63:K65"/>
    <mergeCell ref="N63:N65"/>
    <mergeCell ref="O63:O65"/>
    <mergeCell ref="L64:L65"/>
    <mergeCell ref="M64:M65"/>
    <mergeCell ref="X66:X69"/>
    <mergeCell ref="Z61:Z62"/>
    <mergeCell ref="AA61:AA62"/>
    <mergeCell ref="AB61:AB62"/>
    <mergeCell ref="B63:B73"/>
    <mergeCell ref="D63:D65"/>
    <mergeCell ref="E63:E65"/>
    <mergeCell ref="F63:F65"/>
    <mergeCell ref="G63:G65"/>
    <mergeCell ref="Q61:Q62"/>
    <mergeCell ref="R61:R62"/>
    <mergeCell ref="S61:S62"/>
    <mergeCell ref="T61:T62"/>
    <mergeCell ref="U61:U62"/>
    <mergeCell ref="V61:V62"/>
    <mergeCell ref="I61:I62"/>
    <mergeCell ref="J61:J62"/>
    <mergeCell ref="K61:K62"/>
    <mergeCell ref="N61:N62"/>
    <mergeCell ref="O61:O62"/>
    <mergeCell ref="P61:P62"/>
    <mergeCell ref="AB63:AB65"/>
    <mergeCell ref="P63:P65"/>
    <mergeCell ref="Q63:Q65"/>
    <mergeCell ref="R63:R65"/>
    <mergeCell ref="Z58:Z60"/>
    <mergeCell ref="AA58:AA60"/>
    <mergeCell ref="AB58:AB60"/>
    <mergeCell ref="C59:C60"/>
    <mergeCell ref="B61:B62"/>
    <mergeCell ref="D61:D62"/>
    <mergeCell ref="E61:E62"/>
    <mergeCell ref="F61:F62"/>
    <mergeCell ref="G61:G62"/>
    <mergeCell ref="H61:H62"/>
    <mergeCell ref="S58:S60"/>
    <mergeCell ref="T58:T60"/>
    <mergeCell ref="U58:U60"/>
    <mergeCell ref="V58:V60"/>
    <mergeCell ref="W58:W60"/>
    <mergeCell ref="Y58:Y60"/>
    <mergeCell ref="J58:J60"/>
    <mergeCell ref="K58:K60"/>
    <mergeCell ref="O58:O60"/>
    <mergeCell ref="P58:P60"/>
    <mergeCell ref="Q58:Q60"/>
    <mergeCell ref="R58:R60"/>
    <mergeCell ref="W61:W62"/>
    <mergeCell ref="Y61:Y62"/>
    <mergeCell ref="Y55:Y57"/>
    <mergeCell ref="Z55:Z57"/>
    <mergeCell ref="AA55:AA57"/>
    <mergeCell ref="AB55:AB57"/>
    <mergeCell ref="D58:D60"/>
    <mergeCell ref="E58:E60"/>
    <mergeCell ref="F58:F60"/>
    <mergeCell ref="G58:G60"/>
    <mergeCell ref="H58:H60"/>
    <mergeCell ref="I58:I60"/>
    <mergeCell ref="R55:R57"/>
    <mergeCell ref="S55:S57"/>
    <mergeCell ref="T55:T57"/>
    <mergeCell ref="U55:U57"/>
    <mergeCell ref="V55:V57"/>
    <mergeCell ref="W55:W57"/>
    <mergeCell ref="J55:J57"/>
    <mergeCell ref="K55:K57"/>
    <mergeCell ref="N55:N57"/>
    <mergeCell ref="O55:O57"/>
    <mergeCell ref="P55:P57"/>
    <mergeCell ref="Q55:Q57"/>
    <mergeCell ref="D55:D57"/>
    <mergeCell ref="E55:E57"/>
    <mergeCell ref="W52:W54"/>
    <mergeCell ref="Y52:Y54"/>
    <mergeCell ref="Z52:Z54"/>
    <mergeCell ref="AA52:AA54"/>
    <mergeCell ref="AB52:AB54"/>
    <mergeCell ref="L53:L54"/>
    <mergeCell ref="M53:M54"/>
    <mergeCell ref="Q52:Q54"/>
    <mergeCell ref="R52:R54"/>
    <mergeCell ref="S52:S54"/>
    <mergeCell ref="T52:T54"/>
    <mergeCell ref="U52:U54"/>
    <mergeCell ref="V52:V54"/>
    <mergeCell ref="N52:N54"/>
    <mergeCell ref="O52:O54"/>
    <mergeCell ref="P52:P54"/>
    <mergeCell ref="B52:B60"/>
    <mergeCell ref="D52:D54"/>
    <mergeCell ref="E52:E54"/>
    <mergeCell ref="F52:F54"/>
    <mergeCell ref="G52:G54"/>
    <mergeCell ref="H52:H54"/>
    <mergeCell ref="R48:R51"/>
    <mergeCell ref="S48:S51"/>
    <mergeCell ref="T48:T51"/>
    <mergeCell ref="D48:D51"/>
    <mergeCell ref="E48:E51"/>
    <mergeCell ref="F55:F57"/>
    <mergeCell ref="G55:G57"/>
    <mergeCell ref="H55:H57"/>
    <mergeCell ref="I55:I57"/>
    <mergeCell ref="I52:I54"/>
    <mergeCell ref="J52:J54"/>
    <mergeCell ref="K52:K54"/>
    <mergeCell ref="H48:H51"/>
    <mergeCell ref="I48:I51"/>
    <mergeCell ref="G48:G51"/>
    <mergeCell ref="J48:J51"/>
    <mergeCell ref="K48:K51"/>
    <mergeCell ref="N48:N50"/>
    <mergeCell ref="AB44:AB47"/>
    <mergeCell ref="L46:L47"/>
    <mergeCell ref="M46:M47"/>
    <mergeCell ref="R44:R47"/>
    <mergeCell ref="S44:S47"/>
    <mergeCell ref="T44:T47"/>
    <mergeCell ref="U44:U47"/>
    <mergeCell ref="V44:V47"/>
    <mergeCell ref="W44:W47"/>
    <mergeCell ref="J44:J47"/>
    <mergeCell ref="K44:K47"/>
    <mergeCell ref="N44:N47"/>
    <mergeCell ref="O44:O47"/>
    <mergeCell ref="P44:P47"/>
    <mergeCell ref="Q44:Q47"/>
    <mergeCell ref="Y48:Y51"/>
    <mergeCell ref="Z48:Z51"/>
    <mergeCell ref="AA48:AA51"/>
    <mergeCell ref="Y44:Y47"/>
    <mergeCell ref="Z44:Z47"/>
    <mergeCell ref="AA44:AA47"/>
    <mergeCell ref="U48:U51"/>
    <mergeCell ref="V48:V51"/>
    <mergeCell ref="W48:W51"/>
    <mergeCell ref="O48:O51"/>
    <mergeCell ref="P48:P51"/>
    <mergeCell ref="Q48:Q51"/>
    <mergeCell ref="AB48:AB51"/>
    <mergeCell ref="Z42:Z43"/>
    <mergeCell ref="AA42:AA43"/>
    <mergeCell ref="AB42:AB43"/>
    <mergeCell ref="B44:B51"/>
    <mergeCell ref="D44:D47"/>
    <mergeCell ref="E44:E47"/>
    <mergeCell ref="F44:F47"/>
    <mergeCell ref="G44:G47"/>
    <mergeCell ref="H44:H47"/>
    <mergeCell ref="I44:I47"/>
    <mergeCell ref="S42:S43"/>
    <mergeCell ref="T42:T43"/>
    <mergeCell ref="U42:U43"/>
    <mergeCell ref="V42:V43"/>
    <mergeCell ref="W42:W43"/>
    <mergeCell ref="Y42:Y43"/>
    <mergeCell ref="M42:M43"/>
    <mergeCell ref="N42:N43"/>
    <mergeCell ref="O42:O43"/>
    <mergeCell ref="P42:P43"/>
    <mergeCell ref="Q42:Q43"/>
    <mergeCell ref="R42:R43"/>
    <mergeCell ref="F48:F51"/>
    <mergeCell ref="AB40:AB41"/>
    <mergeCell ref="D42:D43"/>
    <mergeCell ref="E42:E43"/>
    <mergeCell ref="F42:F43"/>
    <mergeCell ref="G42:G43"/>
    <mergeCell ref="H42:H43"/>
    <mergeCell ref="I42:I43"/>
    <mergeCell ref="J42:J43"/>
    <mergeCell ref="K42:K43"/>
    <mergeCell ref="L42:L43"/>
    <mergeCell ref="U40:U41"/>
    <mergeCell ref="V40:V41"/>
    <mergeCell ref="W40:W41"/>
    <mergeCell ref="Y40:Y41"/>
    <mergeCell ref="Z40:Z41"/>
    <mergeCell ref="AA40:AA41"/>
    <mergeCell ref="O40:O41"/>
    <mergeCell ref="P40:P41"/>
    <mergeCell ref="Q40:Q41"/>
    <mergeCell ref="R40:R41"/>
    <mergeCell ref="S40:S41"/>
    <mergeCell ref="T40:T41"/>
    <mergeCell ref="I40:I41"/>
    <mergeCell ref="J40:J41"/>
    <mergeCell ref="K40:K41"/>
    <mergeCell ref="L40:L41"/>
    <mergeCell ref="M40:M41"/>
    <mergeCell ref="N40:N41"/>
    <mergeCell ref="B40:B43"/>
    <mergeCell ref="D40:D41"/>
    <mergeCell ref="E40:E41"/>
    <mergeCell ref="F40:F41"/>
    <mergeCell ref="G40:G41"/>
    <mergeCell ref="H40:H41"/>
    <mergeCell ref="Z37:Z39"/>
    <mergeCell ref="AA37:AA39"/>
    <mergeCell ref="AB37:AB39"/>
    <mergeCell ref="P37:P39"/>
    <mergeCell ref="Q37:Q39"/>
    <mergeCell ref="R37:R39"/>
    <mergeCell ref="S37:S39"/>
    <mergeCell ref="T37:T39"/>
    <mergeCell ref="U37:U39"/>
    <mergeCell ref="I37:I39"/>
    <mergeCell ref="J37:J39"/>
    <mergeCell ref="K37:K39"/>
    <mergeCell ref="O37:O39"/>
    <mergeCell ref="I35:I36"/>
    <mergeCell ref="J35:J36"/>
    <mergeCell ref="V37:V39"/>
    <mergeCell ref="W37:W39"/>
    <mergeCell ref="Y37:Y39"/>
    <mergeCell ref="K35:K36"/>
    <mergeCell ref="L35:L36"/>
    <mergeCell ref="M35:M36"/>
    <mergeCell ref="N35:N36"/>
    <mergeCell ref="O35:O36"/>
    <mergeCell ref="P35:P36"/>
    <mergeCell ref="Q35:Q36"/>
    <mergeCell ref="R35:R36"/>
    <mergeCell ref="S35:S36"/>
    <mergeCell ref="T35:T36"/>
    <mergeCell ref="X37:X39"/>
    <mergeCell ref="W32:W34"/>
    <mergeCell ref="Y32:Y34"/>
    <mergeCell ref="Z32:Z34"/>
    <mergeCell ref="AA32:AA34"/>
    <mergeCell ref="AB32:AB34"/>
    <mergeCell ref="U32:U34"/>
    <mergeCell ref="V32:V34"/>
    <mergeCell ref="AB35:AB36"/>
    <mergeCell ref="U35:U36"/>
    <mergeCell ref="V35:V36"/>
    <mergeCell ref="W35:W36"/>
    <mergeCell ref="Y35:Y36"/>
    <mergeCell ref="Z35:Z36"/>
    <mergeCell ref="AA35:AA36"/>
    <mergeCell ref="X35:X36"/>
    <mergeCell ref="V29:V31"/>
    <mergeCell ref="W29:W31"/>
    <mergeCell ref="Y29:Y31"/>
    <mergeCell ref="H29:H31"/>
    <mergeCell ref="I29:I31"/>
    <mergeCell ref="J29:J31"/>
    <mergeCell ref="K29:K31"/>
    <mergeCell ref="N29:N31"/>
    <mergeCell ref="O29:O31"/>
    <mergeCell ref="L30:L31"/>
    <mergeCell ref="M30:M31"/>
    <mergeCell ref="S29:S31"/>
    <mergeCell ref="T29:T31"/>
    <mergeCell ref="U29:U31"/>
    <mergeCell ref="Q29:Q31"/>
    <mergeCell ref="R29:R31"/>
    <mergeCell ref="B32:B39"/>
    <mergeCell ref="D32:D34"/>
    <mergeCell ref="E32:E34"/>
    <mergeCell ref="F32:F34"/>
    <mergeCell ref="G32:G34"/>
    <mergeCell ref="H32:H34"/>
    <mergeCell ref="D35:D36"/>
    <mergeCell ref="E35:E36"/>
    <mergeCell ref="F35:F36"/>
    <mergeCell ref="G35:G36"/>
    <mergeCell ref="H35:H36"/>
    <mergeCell ref="D37:D39"/>
    <mergeCell ref="E37:E39"/>
    <mergeCell ref="F37:F39"/>
    <mergeCell ref="G37:G39"/>
    <mergeCell ref="H37:H39"/>
    <mergeCell ref="Q32:Q34"/>
    <mergeCell ref="R32:R34"/>
    <mergeCell ref="S32:S34"/>
    <mergeCell ref="T32:T34"/>
    <mergeCell ref="I32:I34"/>
    <mergeCell ref="J32:J34"/>
    <mergeCell ref="K32:K34"/>
    <mergeCell ref="N32:N34"/>
    <mergeCell ref="O32:O34"/>
    <mergeCell ref="P32:P34"/>
    <mergeCell ref="Z27:Z28"/>
    <mergeCell ref="AA27:AA28"/>
    <mergeCell ref="AB27:AB28"/>
    <mergeCell ref="B29:B31"/>
    <mergeCell ref="D29:D31"/>
    <mergeCell ref="E29:E31"/>
    <mergeCell ref="F29:F31"/>
    <mergeCell ref="G29:G31"/>
    <mergeCell ref="Q27:Q28"/>
    <mergeCell ref="R27:R28"/>
    <mergeCell ref="S27:S28"/>
    <mergeCell ref="T27:T28"/>
    <mergeCell ref="U27:U28"/>
    <mergeCell ref="V27:V28"/>
    <mergeCell ref="H27:H28"/>
    <mergeCell ref="I27:I28"/>
    <mergeCell ref="J27:J28"/>
    <mergeCell ref="K27:K28"/>
    <mergeCell ref="O27:O28"/>
    <mergeCell ref="P27:P28"/>
    <mergeCell ref="Z29:Z31"/>
    <mergeCell ref="AA29:AA31"/>
    <mergeCell ref="AB29:AB31"/>
    <mergeCell ref="P29:P31"/>
    <mergeCell ref="W25:W26"/>
    <mergeCell ref="Y25:Y26"/>
    <mergeCell ref="Z25:Z26"/>
    <mergeCell ref="AA25:AA26"/>
    <mergeCell ref="AB25:AB26"/>
    <mergeCell ref="B27:B28"/>
    <mergeCell ref="D27:D28"/>
    <mergeCell ref="E27:E28"/>
    <mergeCell ref="F27:F28"/>
    <mergeCell ref="G27:G28"/>
    <mergeCell ref="Q25:Q26"/>
    <mergeCell ref="R25:R26"/>
    <mergeCell ref="S25:S26"/>
    <mergeCell ref="T25:T26"/>
    <mergeCell ref="U25:U26"/>
    <mergeCell ref="V25:V26"/>
    <mergeCell ref="K25:K26"/>
    <mergeCell ref="L25:L26"/>
    <mergeCell ref="M25:M26"/>
    <mergeCell ref="N25:N26"/>
    <mergeCell ref="O25:O26"/>
    <mergeCell ref="P25:P26"/>
    <mergeCell ref="W27:W28"/>
    <mergeCell ref="Y27:Y28"/>
    <mergeCell ref="Z22:Z24"/>
    <mergeCell ref="AA22:AA24"/>
    <mergeCell ref="AB22:AB24"/>
    <mergeCell ref="D25:D26"/>
    <mergeCell ref="E25:E26"/>
    <mergeCell ref="F25:F26"/>
    <mergeCell ref="G25:G26"/>
    <mergeCell ref="H25:H26"/>
    <mergeCell ref="I25:I26"/>
    <mergeCell ref="J25:J26"/>
    <mergeCell ref="S22:S24"/>
    <mergeCell ref="T22:T24"/>
    <mergeCell ref="U22:U24"/>
    <mergeCell ref="V22:V24"/>
    <mergeCell ref="W22:W24"/>
    <mergeCell ref="Y22:Y24"/>
    <mergeCell ref="J22:J24"/>
    <mergeCell ref="K22:K24"/>
    <mergeCell ref="O22:O24"/>
    <mergeCell ref="P22:P24"/>
    <mergeCell ref="Q22:Q24"/>
    <mergeCell ref="R22:R24"/>
    <mergeCell ref="D22:D24"/>
    <mergeCell ref="E22:E24"/>
    <mergeCell ref="J19:J21"/>
    <mergeCell ref="K19:K21"/>
    <mergeCell ref="L19:L20"/>
    <mergeCell ref="M19:M20"/>
    <mergeCell ref="N19:N21"/>
    <mergeCell ref="O19:O21"/>
    <mergeCell ref="F22:F24"/>
    <mergeCell ref="G22:G24"/>
    <mergeCell ref="H22:H24"/>
    <mergeCell ref="I22:I24"/>
    <mergeCell ref="N16:N18"/>
    <mergeCell ref="O16:O18"/>
    <mergeCell ref="Q16:Q18"/>
    <mergeCell ref="R16:R18"/>
    <mergeCell ref="S16:S18"/>
    <mergeCell ref="T16:T18"/>
    <mergeCell ref="U16:U18"/>
    <mergeCell ref="AB19:AB21"/>
    <mergeCell ref="P19:P21"/>
    <mergeCell ref="Q19:Q21"/>
    <mergeCell ref="R19:R21"/>
    <mergeCell ref="S19:S21"/>
    <mergeCell ref="T19:T21"/>
    <mergeCell ref="U19:U21"/>
    <mergeCell ref="V19:V21"/>
    <mergeCell ref="W19:W21"/>
    <mergeCell ref="Y19:Y21"/>
    <mergeCell ref="Z19:Z21"/>
    <mergeCell ref="AA19:AA21"/>
    <mergeCell ref="D19:D21"/>
    <mergeCell ref="E19:E21"/>
    <mergeCell ref="F19:F21"/>
    <mergeCell ref="G19:G21"/>
    <mergeCell ref="H19:H21"/>
    <mergeCell ref="I19:I21"/>
    <mergeCell ref="AB13:AB15"/>
    <mergeCell ref="B16:B26"/>
    <mergeCell ref="D16:D18"/>
    <mergeCell ref="E16:E18"/>
    <mergeCell ref="F16:F18"/>
    <mergeCell ref="G16:G18"/>
    <mergeCell ref="Q13:Q15"/>
    <mergeCell ref="R13:R15"/>
    <mergeCell ref="S13:S15"/>
    <mergeCell ref="T13:T15"/>
    <mergeCell ref="U13:U15"/>
    <mergeCell ref="V13:V15"/>
    <mergeCell ref="I13:I15"/>
    <mergeCell ref="J13:J15"/>
    <mergeCell ref="K13:K15"/>
    <mergeCell ref="N13:N15"/>
    <mergeCell ref="O13:O15"/>
    <mergeCell ref="P13:P15"/>
    <mergeCell ref="W9:W12"/>
    <mergeCell ref="Y9:Y12"/>
    <mergeCell ref="Z9:Z12"/>
    <mergeCell ref="B13:B15"/>
    <mergeCell ref="D13:D15"/>
    <mergeCell ref="Z16:Z18"/>
    <mergeCell ref="AA16:AA18"/>
    <mergeCell ref="AB16:AB18"/>
    <mergeCell ref="P16:P18"/>
    <mergeCell ref="E13:E15"/>
    <mergeCell ref="F13:F15"/>
    <mergeCell ref="G13:G15"/>
    <mergeCell ref="H13:H15"/>
    <mergeCell ref="W13:W15"/>
    <mergeCell ref="Y13:Y15"/>
    <mergeCell ref="Z13:Z15"/>
    <mergeCell ref="AA13:AA15"/>
    <mergeCell ref="V16:V18"/>
    <mergeCell ref="W16:W18"/>
    <mergeCell ref="Y16:Y18"/>
    <mergeCell ref="H16:H18"/>
    <mergeCell ref="I16:I18"/>
    <mergeCell ref="J16:J18"/>
    <mergeCell ref="K16:K18"/>
    <mergeCell ref="O11:P11"/>
    <mergeCell ref="Q11:R11"/>
    <mergeCell ref="S11:T12"/>
    <mergeCell ref="F12:G12"/>
    <mergeCell ref="H12:I12"/>
    <mergeCell ref="J12:K12"/>
    <mergeCell ref="O9:T10"/>
    <mergeCell ref="U9:U12"/>
    <mergeCell ref="V9:V12"/>
    <mergeCell ref="B1:C3"/>
    <mergeCell ref="D1:Y4"/>
    <mergeCell ref="Z1:AB1"/>
    <mergeCell ref="Z2:AB2"/>
    <mergeCell ref="AA3:AB3"/>
    <mergeCell ref="B4:C4"/>
    <mergeCell ref="AA4:AB4"/>
    <mergeCell ref="B9:B12"/>
    <mergeCell ref="C9:C12"/>
    <mergeCell ref="D9:D12"/>
    <mergeCell ref="E9:E12"/>
    <mergeCell ref="F9:K9"/>
    <mergeCell ref="L9:N9"/>
    <mergeCell ref="B6:AB6"/>
    <mergeCell ref="B7:E8"/>
    <mergeCell ref="F7:AB7"/>
    <mergeCell ref="F8:N8"/>
    <mergeCell ref="O8:T8"/>
    <mergeCell ref="U8:Y8"/>
    <mergeCell ref="Z8:AB8"/>
    <mergeCell ref="AA9:AA12"/>
    <mergeCell ref="AB9:AB12"/>
    <mergeCell ref="F10:K11"/>
    <mergeCell ref="L10:N11"/>
    <mergeCell ref="X9:X12"/>
    <mergeCell ref="X13:X15"/>
    <mergeCell ref="X16:X18"/>
    <mergeCell ref="X19:X21"/>
    <mergeCell ref="X22:X24"/>
    <mergeCell ref="X25:X26"/>
    <mergeCell ref="X27:X28"/>
    <mergeCell ref="X29:X31"/>
    <mergeCell ref="X32:X34"/>
    <mergeCell ref="X40:X41"/>
    <mergeCell ref="X42:X43"/>
    <mergeCell ref="X44:X47"/>
    <mergeCell ref="X48:X51"/>
    <mergeCell ref="X52:X54"/>
    <mergeCell ref="X55:X57"/>
    <mergeCell ref="X58:X60"/>
    <mergeCell ref="X61:X62"/>
    <mergeCell ref="X63:X65"/>
  </mergeCells>
  <conditionalFormatting sqref="T78 K78">
    <cfRule type="containsText" dxfId="378" priority="237" operator="containsText" text="ALTA">
      <formula>NOT(ISERROR(SEARCH("ALTA",K78)))</formula>
    </cfRule>
    <cfRule type="containsText" dxfId="377" priority="238" operator="containsText" text="Zona de riesgo Moderada">
      <formula>NOT(ISERROR(SEARCH("Zona de riesgo Moderada",K78)))</formula>
    </cfRule>
    <cfRule type="containsText" dxfId="376" priority="239" operator="containsText" text="Zona de riesgo Baja">
      <formula>NOT(ISERROR(SEARCH("Zona de riesgo Baja",K78)))</formula>
    </cfRule>
    <cfRule type="containsText" dxfId="375" priority="240" operator="containsText" text="Zona de riesgo Extrema">
      <formula>NOT(ISERROR(SEARCH("Zona de riesgo Extrema",K78)))</formula>
    </cfRule>
    <cfRule type="containsText" dxfId="374" priority="241" operator="containsText" text="Zona de Riesgo Extremo">
      <formula>NOT(ISERROR(SEARCH("Zona de Riesgo Extremo",K78)))</formula>
    </cfRule>
  </conditionalFormatting>
  <conditionalFormatting sqref="T78 K78">
    <cfRule type="containsText" dxfId="373" priority="233" operator="containsText" text="ALTA">
      <formula>NOT(ISERROR(SEARCH("ALTA",K78)))</formula>
    </cfRule>
    <cfRule type="containsText" dxfId="372" priority="234" operator="containsText" text="MODERADA">
      <formula>NOT(ISERROR(SEARCH("MODERADA",K78)))</formula>
    </cfRule>
    <cfRule type="containsText" dxfId="371" priority="235" operator="containsText" text="EXTREMA">
      <formula>NOT(ISERROR(SEARCH("EXTREMA",K78)))</formula>
    </cfRule>
    <cfRule type="containsText" dxfId="370" priority="236" operator="containsText" text="BAJA">
      <formula>NOT(ISERROR(SEARCH("BAJA",K78)))</formula>
    </cfRule>
  </conditionalFormatting>
  <conditionalFormatting sqref="T74 K74">
    <cfRule type="containsText" dxfId="369" priority="246" operator="containsText" text="ALTA">
      <formula>NOT(ISERROR(SEARCH("ALTA",K74)))</formula>
    </cfRule>
    <cfRule type="containsText" dxfId="368" priority="247" operator="containsText" text="Zona de riesgo Moderada">
      <formula>NOT(ISERROR(SEARCH("Zona de riesgo Moderada",K74)))</formula>
    </cfRule>
    <cfRule type="containsText" dxfId="367" priority="248" operator="containsText" text="Zona de riesgo Baja">
      <formula>NOT(ISERROR(SEARCH("Zona de riesgo Baja",K74)))</formula>
    </cfRule>
    <cfRule type="containsText" dxfId="366" priority="249" operator="containsText" text="Zona de riesgo Extrema">
      <formula>NOT(ISERROR(SEARCH("Zona de riesgo Extrema",K74)))</formula>
    </cfRule>
    <cfRule type="containsText" dxfId="365" priority="250" operator="containsText" text="Zona de Riesgo Extremo">
      <formula>NOT(ISERROR(SEARCH("Zona de Riesgo Extremo",K74)))</formula>
    </cfRule>
  </conditionalFormatting>
  <conditionalFormatting sqref="T74 K74">
    <cfRule type="containsText" dxfId="364" priority="242" operator="containsText" text="ALTA">
      <formula>NOT(ISERROR(SEARCH("ALTA",K74)))</formula>
    </cfRule>
    <cfRule type="containsText" dxfId="363" priority="243" operator="containsText" text="MODERADA">
      <formula>NOT(ISERROR(SEARCH("MODERADA",K74)))</formula>
    </cfRule>
    <cfRule type="containsText" dxfId="362" priority="244" operator="containsText" text="EXTREMA">
      <formula>NOT(ISERROR(SEARCH("EXTREMA",K74)))</formula>
    </cfRule>
    <cfRule type="containsText" dxfId="361" priority="245" operator="containsText" text="BAJA">
      <formula>NOT(ISERROR(SEARCH("BAJA",K74)))</formula>
    </cfRule>
  </conditionalFormatting>
  <conditionalFormatting sqref="T82 K82">
    <cfRule type="containsText" dxfId="360" priority="228" operator="containsText" text="ALTA">
      <formula>NOT(ISERROR(SEARCH("ALTA",K82)))</formula>
    </cfRule>
    <cfRule type="containsText" dxfId="359" priority="229" operator="containsText" text="Zona de riesgo Moderada">
      <formula>NOT(ISERROR(SEARCH("Zona de riesgo Moderada",K82)))</formula>
    </cfRule>
    <cfRule type="containsText" dxfId="358" priority="230" operator="containsText" text="Zona de riesgo Baja">
      <formula>NOT(ISERROR(SEARCH("Zona de riesgo Baja",K82)))</formula>
    </cfRule>
    <cfRule type="containsText" dxfId="357" priority="231" operator="containsText" text="Zona de riesgo Extrema">
      <formula>NOT(ISERROR(SEARCH("Zona de riesgo Extrema",K82)))</formula>
    </cfRule>
    <cfRule type="containsText" dxfId="356" priority="232" operator="containsText" text="Zona de Riesgo Extremo">
      <formula>NOT(ISERROR(SEARCH("Zona de Riesgo Extremo",K82)))</formula>
    </cfRule>
  </conditionalFormatting>
  <conditionalFormatting sqref="T82 K82">
    <cfRule type="containsText" dxfId="355" priority="224" operator="containsText" text="ALTA">
      <formula>NOT(ISERROR(SEARCH("ALTA",K82)))</formula>
    </cfRule>
    <cfRule type="containsText" dxfId="354" priority="225" operator="containsText" text="MODERADA">
      <formula>NOT(ISERROR(SEARCH("MODERADA",K82)))</formula>
    </cfRule>
    <cfRule type="containsText" dxfId="353" priority="226" operator="containsText" text="EXTREMA">
      <formula>NOT(ISERROR(SEARCH("EXTREMA",K82)))</formula>
    </cfRule>
    <cfRule type="containsText" dxfId="352" priority="227" operator="containsText" text="BAJA">
      <formula>NOT(ISERROR(SEARCH("BAJA",K82)))</formula>
    </cfRule>
  </conditionalFormatting>
  <conditionalFormatting sqref="T86 K86">
    <cfRule type="containsText" dxfId="351" priority="219" operator="containsText" text="ALTA">
      <formula>NOT(ISERROR(SEARCH("ALTA",K86)))</formula>
    </cfRule>
    <cfRule type="containsText" dxfId="350" priority="220" operator="containsText" text="Zona de riesgo Moderada">
      <formula>NOT(ISERROR(SEARCH("Zona de riesgo Moderada",K86)))</formula>
    </cfRule>
    <cfRule type="containsText" dxfId="349" priority="221" operator="containsText" text="Zona de riesgo Baja">
      <formula>NOT(ISERROR(SEARCH("Zona de riesgo Baja",K86)))</formula>
    </cfRule>
    <cfRule type="containsText" dxfId="348" priority="222" operator="containsText" text="Zona de riesgo Extrema">
      <formula>NOT(ISERROR(SEARCH("Zona de riesgo Extrema",K86)))</formula>
    </cfRule>
    <cfRule type="containsText" dxfId="347" priority="223" operator="containsText" text="Zona de Riesgo Extremo">
      <formula>NOT(ISERROR(SEARCH("Zona de Riesgo Extremo",K86)))</formula>
    </cfRule>
  </conditionalFormatting>
  <conditionalFormatting sqref="T86 K86">
    <cfRule type="containsText" dxfId="346" priority="215" operator="containsText" text="ALTA">
      <formula>NOT(ISERROR(SEARCH("ALTA",K86)))</formula>
    </cfRule>
    <cfRule type="containsText" dxfId="345" priority="216" operator="containsText" text="MODERADA">
      <formula>NOT(ISERROR(SEARCH("MODERADA",K86)))</formula>
    </cfRule>
    <cfRule type="containsText" dxfId="344" priority="217" operator="containsText" text="EXTREMA">
      <formula>NOT(ISERROR(SEARCH("EXTREMA",K86)))</formula>
    </cfRule>
    <cfRule type="containsText" dxfId="343" priority="218" operator="containsText" text="BAJA">
      <formula>NOT(ISERROR(SEARCH("BAJA",K86)))</formula>
    </cfRule>
  </conditionalFormatting>
  <conditionalFormatting sqref="T90 K90">
    <cfRule type="containsText" dxfId="342" priority="210" operator="containsText" text="ALTA">
      <formula>NOT(ISERROR(SEARCH("ALTA",K90)))</formula>
    </cfRule>
    <cfRule type="containsText" dxfId="341" priority="211" operator="containsText" text="Zona de riesgo Moderada">
      <formula>NOT(ISERROR(SEARCH("Zona de riesgo Moderada",K90)))</formula>
    </cfRule>
    <cfRule type="containsText" dxfId="340" priority="212" operator="containsText" text="Zona de riesgo Baja">
      <formula>NOT(ISERROR(SEARCH("Zona de riesgo Baja",K90)))</formula>
    </cfRule>
    <cfRule type="containsText" dxfId="339" priority="213" operator="containsText" text="Zona de riesgo Extrema">
      <formula>NOT(ISERROR(SEARCH("Zona de riesgo Extrema",K90)))</formula>
    </cfRule>
    <cfRule type="containsText" dxfId="338" priority="214" operator="containsText" text="Zona de Riesgo Extremo">
      <formula>NOT(ISERROR(SEARCH("Zona de Riesgo Extremo",K90)))</formula>
    </cfRule>
  </conditionalFormatting>
  <conditionalFormatting sqref="T90 K90">
    <cfRule type="containsText" dxfId="337" priority="206" operator="containsText" text="ALTA">
      <formula>NOT(ISERROR(SEARCH("ALTA",K90)))</formula>
    </cfRule>
    <cfRule type="containsText" dxfId="336" priority="207" operator="containsText" text="MODERADA">
      <formula>NOT(ISERROR(SEARCH("MODERADA",K90)))</formula>
    </cfRule>
    <cfRule type="containsText" dxfId="335" priority="208" operator="containsText" text="EXTREMA">
      <formula>NOT(ISERROR(SEARCH("EXTREMA",K90)))</formula>
    </cfRule>
    <cfRule type="containsText" dxfId="334" priority="209" operator="containsText" text="BAJA">
      <formula>NOT(ISERROR(SEARCH("BAJA",K90)))</formula>
    </cfRule>
  </conditionalFormatting>
  <conditionalFormatting sqref="T94 K94">
    <cfRule type="containsText" dxfId="333" priority="201" operator="containsText" text="ALTA">
      <formula>NOT(ISERROR(SEARCH("ALTA",K94)))</formula>
    </cfRule>
    <cfRule type="containsText" dxfId="332" priority="202" operator="containsText" text="Zona de riesgo Moderada">
      <formula>NOT(ISERROR(SEARCH("Zona de riesgo Moderada",K94)))</formula>
    </cfRule>
    <cfRule type="containsText" dxfId="331" priority="203" operator="containsText" text="Zona de riesgo Baja">
      <formula>NOT(ISERROR(SEARCH("Zona de riesgo Baja",K94)))</formula>
    </cfRule>
    <cfRule type="containsText" dxfId="330" priority="204" operator="containsText" text="Zona de riesgo Extrema">
      <formula>NOT(ISERROR(SEARCH("Zona de riesgo Extrema",K94)))</formula>
    </cfRule>
    <cfRule type="containsText" dxfId="329" priority="205" operator="containsText" text="Zona de Riesgo Extremo">
      <formula>NOT(ISERROR(SEARCH("Zona de Riesgo Extremo",K94)))</formula>
    </cfRule>
  </conditionalFormatting>
  <conditionalFormatting sqref="T94 K94">
    <cfRule type="containsText" dxfId="328" priority="197" operator="containsText" text="ALTA">
      <formula>NOT(ISERROR(SEARCH("ALTA",K94)))</formula>
    </cfRule>
    <cfRule type="containsText" dxfId="327" priority="198" operator="containsText" text="MODERADA">
      <formula>NOT(ISERROR(SEARCH("MODERADA",K94)))</formula>
    </cfRule>
    <cfRule type="containsText" dxfId="326" priority="199" operator="containsText" text="EXTREMA">
      <formula>NOT(ISERROR(SEARCH("EXTREMA",K94)))</formula>
    </cfRule>
    <cfRule type="containsText" dxfId="325" priority="200" operator="containsText" text="BAJA">
      <formula>NOT(ISERROR(SEARCH("BAJA",K94)))</formula>
    </cfRule>
  </conditionalFormatting>
  <conditionalFormatting sqref="T98 K98">
    <cfRule type="containsText" dxfId="324" priority="192" operator="containsText" text="ALTA">
      <formula>NOT(ISERROR(SEARCH("ALTA",K98)))</formula>
    </cfRule>
    <cfRule type="containsText" dxfId="323" priority="193" operator="containsText" text="Zona de riesgo Moderada">
      <formula>NOT(ISERROR(SEARCH("Zona de riesgo Moderada",K98)))</formula>
    </cfRule>
    <cfRule type="containsText" dxfId="322" priority="194" operator="containsText" text="Zona de riesgo Baja">
      <formula>NOT(ISERROR(SEARCH("Zona de riesgo Baja",K98)))</formula>
    </cfRule>
    <cfRule type="containsText" dxfId="321" priority="195" operator="containsText" text="Zona de riesgo Extrema">
      <formula>NOT(ISERROR(SEARCH("Zona de riesgo Extrema",K98)))</formula>
    </cfRule>
    <cfRule type="containsText" dxfId="320" priority="196" operator="containsText" text="Zona de Riesgo Extremo">
      <formula>NOT(ISERROR(SEARCH("Zona de Riesgo Extremo",K98)))</formula>
    </cfRule>
  </conditionalFormatting>
  <conditionalFormatting sqref="T98 K98">
    <cfRule type="containsText" dxfId="319" priority="188" operator="containsText" text="ALTA">
      <formula>NOT(ISERROR(SEARCH("ALTA",K98)))</formula>
    </cfRule>
    <cfRule type="containsText" dxfId="318" priority="189" operator="containsText" text="MODERADA">
      <formula>NOT(ISERROR(SEARCH("MODERADA",K98)))</formula>
    </cfRule>
    <cfRule type="containsText" dxfId="317" priority="190" operator="containsText" text="EXTREMA">
      <formula>NOT(ISERROR(SEARCH("EXTREMA",K98)))</formula>
    </cfRule>
    <cfRule type="containsText" dxfId="316" priority="191" operator="containsText" text="BAJA">
      <formula>NOT(ISERROR(SEARCH("BAJA",K98)))</formula>
    </cfRule>
  </conditionalFormatting>
  <conditionalFormatting sqref="T102 K102">
    <cfRule type="containsText" dxfId="315" priority="183" operator="containsText" text="ALTA">
      <formula>NOT(ISERROR(SEARCH("ALTA",K102)))</formula>
    </cfRule>
    <cfRule type="containsText" dxfId="314" priority="184" operator="containsText" text="Zona de riesgo Moderada">
      <formula>NOT(ISERROR(SEARCH("Zona de riesgo Moderada",K102)))</formula>
    </cfRule>
    <cfRule type="containsText" dxfId="313" priority="185" operator="containsText" text="Zona de riesgo Baja">
      <formula>NOT(ISERROR(SEARCH("Zona de riesgo Baja",K102)))</formula>
    </cfRule>
    <cfRule type="containsText" dxfId="312" priority="186" operator="containsText" text="Zona de riesgo Extrema">
      <formula>NOT(ISERROR(SEARCH("Zona de riesgo Extrema",K102)))</formula>
    </cfRule>
    <cfRule type="containsText" dxfId="311" priority="187" operator="containsText" text="Zona de Riesgo Extremo">
      <formula>NOT(ISERROR(SEARCH("Zona de Riesgo Extremo",K102)))</formula>
    </cfRule>
  </conditionalFormatting>
  <conditionalFormatting sqref="T102 K102">
    <cfRule type="containsText" dxfId="310" priority="179" operator="containsText" text="ALTA">
      <formula>NOT(ISERROR(SEARCH("ALTA",K102)))</formula>
    </cfRule>
    <cfRule type="containsText" dxfId="309" priority="180" operator="containsText" text="MODERADA">
      <formula>NOT(ISERROR(SEARCH("MODERADA",K102)))</formula>
    </cfRule>
    <cfRule type="containsText" dxfId="308" priority="181" operator="containsText" text="EXTREMA">
      <formula>NOT(ISERROR(SEARCH("EXTREMA",K102)))</formula>
    </cfRule>
    <cfRule type="containsText" dxfId="307" priority="182" operator="containsText" text="BAJA">
      <formula>NOT(ISERROR(SEARCH("BAJA",K102)))</formula>
    </cfRule>
  </conditionalFormatting>
  <conditionalFormatting sqref="T106 K106">
    <cfRule type="containsText" dxfId="306" priority="174" operator="containsText" text="ALTA">
      <formula>NOT(ISERROR(SEARCH("ALTA",K106)))</formula>
    </cfRule>
    <cfRule type="containsText" dxfId="305" priority="175" operator="containsText" text="Zona de riesgo Moderada">
      <formula>NOT(ISERROR(SEARCH("Zona de riesgo Moderada",K106)))</formula>
    </cfRule>
    <cfRule type="containsText" dxfId="304" priority="176" operator="containsText" text="Zona de riesgo Baja">
      <formula>NOT(ISERROR(SEARCH("Zona de riesgo Baja",K106)))</formula>
    </cfRule>
    <cfRule type="containsText" dxfId="303" priority="177" operator="containsText" text="Zona de riesgo Extrema">
      <formula>NOT(ISERROR(SEARCH("Zona de riesgo Extrema",K106)))</formula>
    </cfRule>
    <cfRule type="containsText" dxfId="302" priority="178" operator="containsText" text="Zona de Riesgo Extremo">
      <formula>NOT(ISERROR(SEARCH("Zona de Riesgo Extremo",K106)))</formula>
    </cfRule>
  </conditionalFormatting>
  <conditionalFormatting sqref="T106 K106">
    <cfRule type="containsText" dxfId="301" priority="170" operator="containsText" text="ALTA">
      <formula>NOT(ISERROR(SEARCH("ALTA",K106)))</formula>
    </cfRule>
    <cfRule type="containsText" dxfId="300" priority="171" operator="containsText" text="MODERADA">
      <formula>NOT(ISERROR(SEARCH("MODERADA",K106)))</formula>
    </cfRule>
    <cfRule type="containsText" dxfId="299" priority="172" operator="containsText" text="EXTREMA">
      <formula>NOT(ISERROR(SEARCH("EXTREMA",K106)))</formula>
    </cfRule>
    <cfRule type="containsText" dxfId="298" priority="173" operator="containsText" text="BAJA">
      <formula>NOT(ISERROR(SEARCH("BAJA",K106)))</formula>
    </cfRule>
  </conditionalFormatting>
  <conditionalFormatting sqref="T110 K110">
    <cfRule type="containsText" dxfId="297" priority="165" operator="containsText" text="ALTA">
      <formula>NOT(ISERROR(SEARCH("ALTA",K110)))</formula>
    </cfRule>
    <cfRule type="containsText" dxfId="296" priority="166" operator="containsText" text="Zona de riesgo Moderada">
      <formula>NOT(ISERROR(SEARCH("Zona de riesgo Moderada",K110)))</formula>
    </cfRule>
    <cfRule type="containsText" dxfId="295" priority="167" operator="containsText" text="Zona de riesgo Baja">
      <formula>NOT(ISERROR(SEARCH("Zona de riesgo Baja",K110)))</formula>
    </cfRule>
    <cfRule type="containsText" dxfId="294" priority="168" operator="containsText" text="Zona de riesgo Extrema">
      <formula>NOT(ISERROR(SEARCH("Zona de riesgo Extrema",K110)))</formula>
    </cfRule>
    <cfRule type="containsText" dxfId="293" priority="169" operator="containsText" text="Zona de Riesgo Extremo">
      <formula>NOT(ISERROR(SEARCH("Zona de Riesgo Extremo",K110)))</formula>
    </cfRule>
  </conditionalFormatting>
  <conditionalFormatting sqref="T110 K110">
    <cfRule type="containsText" dxfId="292" priority="161" operator="containsText" text="ALTA">
      <formula>NOT(ISERROR(SEARCH("ALTA",K110)))</formula>
    </cfRule>
    <cfRule type="containsText" dxfId="291" priority="162" operator="containsText" text="MODERADA">
      <formula>NOT(ISERROR(SEARCH("MODERADA",K110)))</formula>
    </cfRule>
    <cfRule type="containsText" dxfId="290" priority="163" operator="containsText" text="EXTREMA">
      <formula>NOT(ISERROR(SEARCH("EXTREMA",K110)))</formula>
    </cfRule>
    <cfRule type="containsText" dxfId="289" priority="164" operator="containsText" text="BAJA">
      <formula>NOT(ISERROR(SEARCH("BAJA",K110)))</formula>
    </cfRule>
  </conditionalFormatting>
  <conditionalFormatting sqref="K13">
    <cfRule type="containsText" dxfId="288" priority="158" operator="containsText" text="ALTA">
      <formula>NOT(ISERROR(SEARCH("ALTA",K13)))</formula>
    </cfRule>
    <cfRule type="containsText" dxfId="287" priority="159" operator="containsText" text="MODERADA">
      <formula>NOT(ISERROR(SEARCH("MODERADA",K13)))</formula>
    </cfRule>
    <cfRule type="containsText" dxfId="286" priority="160" operator="containsText" text="EXTREMA">
      <formula>NOT(ISERROR(SEARCH("EXTREMA",K13)))</formula>
    </cfRule>
  </conditionalFormatting>
  <conditionalFormatting sqref="K13">
    <cfRule type="containsText" dxfId="285" priority="157" operator="containsText" text="BAJA">
      <formula>NOT(ISERROR(SEARCH("BAJA",K13)))</formula>
    </cfRule>
  </conditionalFormatting>
  <conditionalFormatting sqref="K16">
    <cfRule type="containsText" dxfId="284" priority="154" operator="containsText" text="ALTA">
      <formula>NOT(ISERROR(SEARCH("ALTA",K16)))</formula>
    </cfRule>
    <cfRule type="containsText" dxfId="283" priority="155" operator="containsText" text="MODERADA">
      <formula>NOT(ISERROR(SEARCH("MODERADA",K16)))</formula>
    </cfRule>
    <cfRule type="containsText" dxfId="282" priority="156" operator="containsText" text="EXTREMA">
      <formula>NOT(ISERROR(SEARCH("EXTREMA",K16)))</formula>
    </cfRule>
  </conditionalFormatting>
  <conditionalFormatting sqref="K16">
    <cfRule type="containsText" dxfId="281" priority="153" operator="containsText" text="BAJA">
      <formula>NOT(ISERROR(SEARCH("BAJA",K16)))</formula>
    </cfRule>
  </conditionalFormatting>
  <conditionalFormatting sqref="K19">
    <cfRule type="containsText" dxfId="280" priority="150" operator="containsText" text="ALTA">
      <formula>NOT(ISERROR(SEARCH("ALTA",K19)))</formula>
    </cfRule>
    <cfRule type="containsText" dxfId="279" priority="151" operator="containsText" text="MODERADA">
      <formula>NOT(ISERROR(SEARCH("MODERADA",K19)))</formula>
    </cfRule>
    <cfRule type="containsText" dxfId="278" priority="152" operator="containsText" text="EXTREMA">
      <formula>NOT(ISERROR(SEARCH("EXTREMA",K19)))</formula>
    </cfRule>
  </conditionalFormatting>
  <conditionalFormatting sqref="K19">
    <cfRule type="containsText" dxfId="277" priority="149" operator="containsText" text="BAJA">
      <formula>NOT(ISERROR(SEARCH("BAJA",K19)))</formula>
    </cfRule>
  </conditionalFormatting>
  <conditionalFormatting sqref="K22">
    <cfRule type="containsText" dxfId="276" priority="146" operator="containsText" text="ALTA">
      <formula>NOT(ISERROR(SEARCH("ALTA",K22)))</formula>
    </cfRule>
    <cfRule type="containsText" dxfId="275" priority="147" operator="containsText" text="MODERADA">
      <formula>NOT(ISERROR(SEARCH("MODERADA",K22)))</formula>
    </cfRule>
    <cfRule type="containsText" dxfId="274" priority="148" operator="containsText" text="EXTREMA">
      <formula>NOT(ISERROR(SEARCH("EXTREMA",K22)))</formula>
    </cfRule>
  </conditionalFormatting>
  <conditionalFormatting sqref="K22">
    <cfRule type="containsText" dxfId="273" priority="145" operator="containsText" text="BAJA">
      <formula>NOT(ISERROR(SEARCH("BAJA",K22)))</formula>
    </cfRule>
  </conditionalFormatting>
  <conditionalFormatting sqref="K25 K27">
    <cfRule type="containsText" dxfId="272" priority="142" operator="containsText" text="ALTA">
      <formula>NOT(ISERROR(SEARCH("ALTA",K25)))</formula>
    </cfRule>
    <cfRule type="containsText" dxfId="271" priority="143" operator="containsText" text="MODERADA">
      <formula>NOT(ISERROR(SEARCH("MODERADA",K25)))</formula>
    </cfRule>
    <cfRule type="containsText" dxfId="270" priority="144" operator="containsText" text="EXTREMA">
      <formula>NOT(ISERROR(SEARCH("EXTREMA",K25)))</formula>
    </cfRule>
  </conditionalFormatting>
  <conditionalFormatting sqref="K25 K27">
    <cfRule type="containsText" dxfId="269" priority="141" operator="containsText" text="BAJA">
      <formula>NOT(ISERROR(SEARCH("BAJA",K25)))</formula>
    </cfRule>
  </conditionalFormatting>
  <conditionalFormatting sqref="K29">
    <cfRule type="containsText" dxfId="268" priority="138" operator="containsText" text="ALTA">
      <formula>NOT(ISERROR(SEARCH("ALTA",K29)))</formula>
    </cfRule>
    <cfRule type="containsText" dxfId="267" priority="139" operator="containsText" text="MODERADA">
      <formula>NOT(ISERROR(SEARCH("MODERADA",K29)))</formula>
    </cfRule>
    <cfRule type="containsText" dxfId="266" priority="140" operator="containsText" text="EXTREMA">
      <formula>NOT(ISERROR(SEARCH("EXTREMA",K29)))</formula>
    </cfRule>
  </conditionalFormatting>
  <conditionalFormatting sqref="K29">
    <cfRule type="containsText" dxfId="265" priority="137" operator="containsText" text="BAJA">
      <formula>NOT(ISERROR(SEARCH("BAJA",K29)))</formula>
    </cfRule>
  </conditionalFormatting>
  <conditionalFormatting sqref="K32">
    <cfRule type="containsText" dxfId="264" priority="134" operator="containsText" text="ALTA">
      <formula>NOT(ISERROR(SEARCH("ALTA",K32)))</formula>
    </cfRule>
    <cfRule type="containsText" dxfId="263" priority="135" operator="containsText" text="MODERADA">
      <formula>NOT(ISERROR(SEARCH("MODERADA",K32)))</formula>
    </cfRule>
    <cfRule type="containsText" dxfId="262" priority="136" operator="containsText" text="EXTREMA">
      <formula>NOT(ISERROR(SEARCH("EXTREMA",K32)))</formula>
    </cfRule>
  </conditionalFormatting>
  <conditionalFormatting sqref="K32">
    <cfRule type="containsText" dxfId="261" priority="133" operator="containsText" text="BAJA">
      <formula>NOT(ISERROR(SEARCH("BAJA",K32)))</formula>
    </cfRule>
  </conditionalFormatting>
  <conditionalFormatting sqref="K37:K38">
    <cfRule type="containsText" dxfId="260" priority="130" operator="containsText" text="ALTA">
      <formula>NOT(ISERROR(SEARCH("ALTA",K37)))</formula>
    </cfRule>
    <cfRule type="containsText" dxfId="259" priority="131" operator="containsText" text="MODERADA">
      <formula>NOT(ISERROR(SEARCH("MODERADA",K37)))</formula>
    </cfRule>
    <cfRule type="containsText" dxfId="258" priority="132" operator="containsText" text="EXTREMA">
      <formula>NOT(ISERROR(SEARCH("EXTREMA",K37)))</formula>
    </cfRule>
  </conditionalFormatting>
  <conditionalFormatting sqref="K37:K38">
    <cfRule type="containsText" dxfId="257" priority="129" operator="containsText" text="BAJA">
      <formula>NOT(ISERROR(SEARCH("BAJA",K37)))</formula>
    </cfRule>
  </conditionalFormatting>
  <conditionalFormatting sqref="K40:K41">
    <cfRule type="containsText" dxfId="256" priority="126" operator="containsText" text="ALTA">
      <formula>NOT(ISERROR(SEARCH("ALTA",K40)))</formula>
    </cfRule>
    <cfRule type="containsText" dxfId="255" priority="127" operator="containsText" text="MODERADA">
      <formula>NOT(ISERROR(SEARCH("MODERADA",K40)))</formula>
    </cfRule>
    <cfRule type="containsText" dxfId="254" priority="128" operator="containsText" text="EXTREMA">
      <formula>NOT(ISERROR(SEARCH("EXTREMA",K40)))</formula>
    </cfRule>
  </conditionalFormatting>
  <conditionalFormatting sqref="K40:K41">
    <cfRule type="containsText" dxfId="253" priority="125" operator="containsText" text="BAJA">
      <formula>NOT(ISERROR(SEARCH("BAJA",K40)))</formula>
    </cfRule>
  </conditionalFormatting>
  <conditionalFormatting sqref="K42">
    <cfRule type="containsText" dxfId="252" priority="122" operator="containsText" text="ALTA">
      <formula>NOT(ISERROR(SEARCH("ALTA",K42)))</formula>
    </cfRule>
    <cfRule type="containsText" dxfId="251" priority="123" operator="containsText" text="MODERADA">
      <formula>NOT(ISERROR(SEARCH("MODERADA",K42)))</formula>
    </cfRule>
    <cfRule type="containsText" dxfId="250" priority="124" operator="containsText" text="EXTREMA">
      <formula>NOT(ISERROR(SEARCH("EXTREMA",K42)))</formula>
    </cfRule>
  </conditionalFormatting>
  <conditionalFormatting sqref="K42">
    <cfRule type="containsText" dxfId="249" priority="121" operator="containsText" text="BAJA">
      <formula>NOT(ISERROR(SEARCH("BAJA",K42)))</formula>
    </cfRule>
  </conditionalFormatting>
  <conditionalFormatting sqref="K44">
    <cfRule type="containsText" dxfId="248" priority="118" operator="containsText" text="ALTA">
      <formula>NOT(ISERROR(SEARCH("ALTA",K44)))</formula>
    </cfRule>
    <cfRule type="containsText" dxfId="247" priority="119" operator="containsText" text="MODERADA">
      <formula>NOT(ISERROR(SEARCH("MODERADA",K44)))</formula>
    </cfRule>
    <cfRule type="containsText" dxfId="246" priority="120" operator="containsText" text="EXTREMA">
      <formula>NOT(ISERROR(SEARCH("EXTREMA",K44)))</formula>
    </cfRule>
  </conditionalFormatting>
  <conditionalFormatting sqref="K44">
    <cfRule type="containsText" dxfId="245" priority="117" operator="containsText" text="BAJA">
      <formula>NOT(ISERROR(SEARCH("BAJA",K44)))</formula>
    </cfRule>
  </conditionalFormatting>
  <conditionalFormatting sqref="K48">
    <cfRule type="containsText" dxfId="244" priority="114" operator="containsText" text="ALTA">
      <formula>NOT(ISERROR(SEARCH("ALTA",K48)))</formula>
    </cfRule>
    <cfRule type="containsText" dxfId="243" priority="115" operator="containsText" text="MODERADA">
      <formula>NOT(ISERROR(SEARCH("MODERADA",K48)))</formula>
    </cfRule>
    <cfRule type="containsText" dxfId="242" priority="116" operator="containsText" text="EXTREMA">
      <formula>NOT(ISERROR(SEARCH("EXTREMA",K48)))</formula>
    </cfRule>
  </conditionalFormatting>
  <conditionalFormatting sqref="K48">
    <cfRule type="containsText" dxfId="241" priority="113" operator="containsText" text="BAJA">
      <formula>NOT(ISERROR(SEARCH("BAJA",K48)))</formula>
    </cfRule>
  </conditionalFormatting>
  <conditionalFormatting sqref="K52">
    <cfRule type="containsText" dxfId="240" priority="110" operator="containsText" text="ALTA">
      <formula>NOT(ISERROR(SEARCH("ALTA",K52)))</formula>
    </cfRule>
    <cfRule type="containsText" dxfId="239" priority="111" operator="containsText" text="MODERADA">
      <formula>NOT(ISERROR(SEARCH("MODERADA",K52)))</formula>
    </cfRule>
    <cfRule type="containsText" dxfId="238" priority="112" operator="containsText" text="EXTREMA">
      <formula>NOT(ISERROR(SEARCH("EXTREMA",K52)))</formula>
    </cfRule>
  </conditionalFormatting>
  <conditionalFormatting sqref="K52">
    <cfRule type="containsText" dxfId="237" priority="109" operator="containsText" text="BAJA">
      <formula>NOT(ISERROR(SEARCH("BAJA",K52)))</formula>
    </cfRule>
  </conditionalFormatting>
  <conditionalFormatting sqref="K55">
    <cfRule type="containsText" dxfId="236" priority="106" operator="containsText" text="ALTA">
      <formula>NOT(ISERROR(SEARCH("ALTA",K55)))</formula>
    </cfRule>
    <cfRule type="containsText" dxfId="235" priority="107" operator="containsText" text="MODERADA">
      <formula>NOT(ISERROR(SEARCH("MODERADA",K55)))</formula>
    </cfRule>
    <cfRule type="containsText" dxfId="234" priority="108" operator="containsText" text="EXTREMA">
      <formula>NOT(ISERROR(SEARCH("EXTREMA",K55)))</formula>
    </cfRule>
  </conditionalFormatting>
  <conditionalFormatting sqref="K55">
    <cfRule type="containsText" dxfId="233" priority="105" operator="containsText" text="BAJA">
      <formula>NOT(ISERROR(SEARCH("BAJA",K55)))</formula>
    </cfRule>
  </conditionalFormatting>
  <conditionalFormatting sqref="T61">
    <cfRule type="containsText" dxfId="232" priority="30" operator="containsText" text="ALTA">
      <formula>NOT(ISERROR(SEARCH("ALTA",T61)))</formula>
    </cfRule>
    <cfRule type="containsText" dxfId="231" priority="31" operator="containsText" text="MODERADA">
      <formula>NOT(ISERROR(SEARCH("MODERADA",T61)))</formula>
    </cfRule>
    <cfRule type="containsText" dxfId="230" priority="32" operator="containsText" text="EXTREMA">
      <formula>NOT(ISERROR(SEARCH("EXTREMA",T61)))</formula>
    </cfRule>
  </conditionalFormatting>
  <conditionalFormatting sqref="T61">
    <cfRule type="containsText" dxfId="229" priority="29" operator="containsText" text="BAJA">
      <formula>NOT(ISERROR(SEARCH("BAJA",T61)))</formula>
    </cfRule>
  </conditionalFormatting>
  <conditionalFormatting sqref="T66">
    <cfRule type="containsText" dxfId="228" priority="26" operator="containsText" text="ALTA">
      <formula>NOT(ISERROR(SEARCH("ALTA",T66)))</formula>
    </cfRule>
    <cfRule type="containsText" dxfId="227" priority="27" operator="containsText" text="MODERADA">
      <formula>NOT(ISERROR(SEARCH("MODERADA",T66)))</formula>
    </cfRule>
    <cfRule type="containsText" dxfId="226" priority="28" operator="containsText" text="EXTREMA">
      <formula>NOT(ISERROR(SEARCH("EXTREMA",T66)))</formula>
    </cfRule>
  </conditionalFormatting>
  <conditionalFormatting sqref="T66">
    <cfRule type="containsText" dxfId="225" priority="25" operator="containsText" text="BAJA">
      <formula>NOT(ISERROR(SEARCH("BAJA",T66)))</formula>
    </cfRule>
  </conditionalFormatting>
  <conditionalFormatting sqref="K63">
    <cfRule type="containsText" dxfId="224" priority="102" operator="containsText" text="ALTA">
      <formula>NOT(ISERROR(SEARCH("ALTA",K63)))</formula>
    </cfRule>
    <cfRule type="containsText" dxfId="223" priority="103" operator="containsText" text="MODERADA">
      <formula>NOT(ISERROR(SEARCH("MODERADA",K63)))</formula>
    </cfRule>
    <cfRule type="containsText" dxfId="222" priority="104" operator="containsText" text="EXTREMA">
      <formula>NOT(ISERROR(SEARCH("EXTREMA",K63)))</formula>
    </cfRule>
  </conditionalFormatting>
  <conditionalFormatting sqref="K63">
    <cfRule type="containsText" dxfId="221" priority="101" operator="containsText" text="BAJA">
      <formula>NOT(ISERROR(SEARCH("BAJA",K63)))</formula>
    </cfRule>
  </conditionalFormatting>
  <conditionalFormatting sqref="K61">
    <cfRule type="containsText" dxfId="220" priority="98" operator="containsText" text="ALTA">
      <formula>NOT(ISERROR(SEARCH("ALTA",K61)))</formula>
    </cfRule>
    <cfRule type="containsText" dxfId="219" priority="99" operator="containsText" text="MODERADA">
      <formula>NOT(ISERROR(SEARCH("MODERADA",K61)))</formula>
    </cfRule>
    <cfRule type="containsText" dxfId="218" priority="100" operator="containsText" text="EXTREMA">
      <formula>NOT(ISERROR(SEARCH("EXTREMA",K61)))</formula>
    </cfRule>
  </conditionalFormatting>
  <conditionalFormatting sqref="K61">
    <cfRule type="containsText" dxfId="217" priority="97" operator="containsText" text="BAJA">
      <formula>NOT(ISERROR(SEARCH("BAJA",K61)))</formula>
    </cfRule>
  </conditionalFormatting>
  <conditionalFormatting sqref="K66">
    <cfRule type="containsText" dxfId="216" priority="94" operator="containsText" text="ALTA">
      <formula>NOT(ISERROR(SEARCH("ALTA",K66)))</formula>
    </cfRule>
    <cfRule type="containsText" dxfId="215" priority="95" operator="containsText" text="MODERADA">
      <formula>NOT(ISERROR(SEARCH("MODERADA",K66)))</formula>
    </cfRule>
    <cfRule type="containsText" dxfId="214" priority="96" operator="containsText" text="EXTREMA">
      <formula>NOT(ISERROR(SEARCH("EXTREMA",K66)))</formula>
    </cfRule>
  </conditionalFormatting>
  <conditionalFormatting sqref="K66">
    <cfRule type="containsText" dxfId="213" priority="93" operator="containsText" text="BAJA">
      <formula>NOT(ISERROR(SEARCH("BAJA",K66)))</formula>
    </cfRule>
  </conditionalFormatting>
  <conditionalFormatting sqref="K70">
    <cfRule type="containsText" dxfId="212" priority="90" operator="containsText" text="ALTA">
      <formula>NOT(ISERROR(SEARCH("ALTA",K70)))</formula>
    </cfRule>
    <cfRule type="containsText" dxfId="211" priority="91" operator="containsText" text="MODERADA">
      <formula>NOT(ISERROR(SEARCH("MODERADA",K70)))</formula>
    </cfRule>
    <cfRule type="containsText" dxfId="210" priority="92" operator="containsText" text="EXTREMA">
      <formula>NOT(ISERROR(SEARCH("EXTREMA",K70)))</formula>
    </cfRule>
  </conditionalFormatting>
  <conditionalFormatting sqref="K70">
    <cfRule type="containsText" dxfId="209" priority="89" operator="containsText" text="BAJA">
      <formula>NOT(ISERROR(SEARCH("BAJA",K70)))</formula>
    </cfRule>
  </conditionalFormatting>
  <conditionalFormatting sqref="T13">
    <cfRule type="containsText" dxfId="208" priority="86" operator="containsText" text="ALTA">
      <formula>NOT(ISERROR(SEARCH("ALTA",T13)))</formula>
    </cfRule>
    <cfRule type="containsText" dxfId="207" priority="87" operator="containsText" text="MODERADA">
      <formula>NOT(ISERROR(SEARCH("MODERADA",T13)))</formula>
    </cfRule>
    <cfRule type="containsText" dxfId="206" priority="88" operator="containsText" text="EXTREMA">
      <formula>NOT(ISERROR(SEARCH("EXTREMA",T13)))</formula>
    </cfRule>
  </conditionalFormatting>
  <conditionalFormatting sqref="T13">
    <cfRule type="containsText" dxfId="205" priority="85" operator="containsText" text="BAJA">
      <formula>NOT(ISERROR(SEARCH("BAJA",T13)))</formula>
    </cfRule>
  </conditionalFormatting>
  <conditionalFormatting sqref="T16">
    <cfRule type="containsText" dxfId="204" priority="82" operator="containsText" text="ALTA">
      <formula>NOT(ISERROR(SEARCH("ALTA",T16)))</formula>
    </cfRule>
    <cfRule type="containsText" dxfId="203" priority="83" operator="containsText" text="MODERADA">
      <formula>NOT(ISERROR(SEARCH("MODERADA",T16)))</formula>
    </cfRule>
    <cfRule type="containsText" dxfId="202" priority="84" operator="containsText" text="EXTREMA">
      <formula>NOT(ISERROR(SEARCH("EXTREMA",T16)))</formula>
    </cfRule>
  </conditionalFormatting>
  <conditionalFormatting sqref="T16">
    <cfRule type="containsText" dxfId="201" priority="81" operator="containsText" text="BAJA">
      <formula>NOT(ISERROR(SEARCH("BAJA",T16)))</formula>
    </cfRule>
  </conditionalFormatting>
  <conditionalFormatting sqref="T19">
    <cfRule type="containsText" dxfId="200" priority="78" operator="containsText" text="ALTA">
      <formula>NOT(ISERROR(SEARCH("ALTA",T19)))</formula>
    </cfRule>
    <cfRule type="containsText" dxfId="199" priority="79" operator="containsText" text="MODERADA">
      <formula>NOT(ISERROR(SEARCH("MODERADA",T19)))</formula>
    </cfRule>
    <cfRule type="containsText" dxfId="198" priority="80" operator="containsText" text="EXTREMA">
      <formula>NOT(ISERROR(SEARCH("EXTREMA",T19)))</formula>
    </cfRule>
  </conditionalFormatting>
  <conditionalFormatting sqref="T19">
    <cfRule type="containsText" dxfId="197" priority="77" operator="containsText" text="BAJA">
      <formula>NOT(ISERROR(SEARCH("BAJA",T19)))</formula>
    </cfRule>
  </conditionalFormatting>
  <conditionalFormatting sqref="T22">
    <cfRule type="containsText" dxfId="196" priority="74" operator="containsText" text="ALTA">
      <formula>NOT(ISERROR(SEARCH("ALTA",T22)))</formula>
    </cfRule>
    <cfRule type="containsText" dxfId="195" priority="75" operator="containsText" text="MODERADA">
      <formula>NOT(ISERROR(SEARCH("MODERADA",T22)))</formula>
    </cfRule>
    <cfRule type="containsText" dxfId="194" priority="76" operator="containsText" text="EXTREMA">
      <formula>NOT(ISERROR(SEARCH("EXTREMA",T22)))</formula>
    </cfRule>
  </conditionalFormatting>
  <conditionalFormatting sqref="T22">
    <cfRule type="containsText" dxfId="193" priority="73" operator="containsText" text="BAJA">
      <formula>NOT(ISERROR(SEARCH("BAJA",T22)))</formula>
    </cfRule>
  </conditionalFormatting>
  <conditionalFormatting sqref="T25 T27">
    <cfRule type="containsText" dxfId="192" priority="70" operator="containsText" text="ALTA">
      <formula>NOT(ISERROR(SEARCH("ALTA",T25)))</formula>
    </cfRule>
    <cfRule type="containsText" dxfId="191" priority="71" operator="containsText" text="MODERADA">
      <formula>NOT(ISERROR(SEARCH("MODERADA",T25)))</formula>
    </cfRule>
    <cfRule type="containsText" dxfId="190" priority="72" operator="containsText" text="EXTREMA">
      <formula>NOT(ISERROR(SEARCH("EXTREMA",T25)))</formula>
    </cfRule>
  </conditionalFormatting>
  <conditionalFormatting sqref="T25 T27">
    <cfRule type="containsText" dxfId="189" priority="69" operator="containsText" text="BAJA">
      <formula>NOT(ISERROR(SEARCH("BAJA",T25)))</formula>
    </cfRule>
  </conditionalFormatting>
  <conditionalFormatting sqref="T29">
    <cfRule type="containsText" dxfId="188" priority="66" operator="containsText" text="ALTA">
      <formula>NOT(ISERROR(SEARCH("ALTA",T29)))</formula>
    </cfRule>
    <cfRule type="containsText" dxfId="187" priority="67" operator="containsText" text="MODERADA">
      <formula>NOT(ISERROR(SEARCH("MODERADA",T29)))</formula>
    </cfRule>
    <cfRule type="containsText" dxfId="186" priority="68" operator="containsText" text="EXTREMA">
      <formula>NOT(ISERROR(SEARCH("EXTREMA",T29)))</formula>
    </cfRule>
  </conditionalFormatting>
  <conditionalFormatting sqref="T29">
    <cfRule type="containsText" dxfId="185" priority="65" operator="containsText" text="BAJA">
      <formula>NOT(ISERROR(SEARCH("BAJA",T29)))</formula>
    </cfRule>
  </conditionalFormatting>
  <conditionalFormatting sqref="T32">
    <cfRule type="containsText" dxfId="184" priority="62" operator="containsText" text="ALTA">
      <formula>NOT(ISERROR(SEARCH("ALTA",T32)))</formula>
    </cfRule>
    <cfRule type="containsText" dxfId="183" priority="63" operator="containsText" text="MODERADA">
      <formula>NOT(ISERROR(SEARCH("MODERADA",T32)))</formula>
    </cfRule>
    <cfRule type="containsText" dxfId="182" priority="64" operator="containsText" text="EXTREMA">
      <formula>NOT(ISERROR(SEARCH("EXTREMA",T32)))</formula>
    </cfRule>
  </conditionalFormatting>
  <conditionalFormatting sqref="T32">
    <cfRule type="containsText" dxfId="181" priority="61" operator="containsText" text="BAJA">
      <formula>NOT(ISERROR(SEARCH("BAJA",T32)))</formula>
    </cfRule>
  </conditionalFormatting>
  <conditionalFormatting sqref="T37:T38">
    <cfRule type="containsText" dxfId="180" priority="58" operator="containsText" text="ALTA">
      <formula>NOT(ISERROR(SEARCH("ALTA",T37)))</formula>
    </cfRule>
    <cfRule type="containsText" dxfId="179" priority="59" operator="containsText" text="MODERADA">
      <formula>NOT(ISERROR(SEARCH("MODERADA",T37)))</formula>
    </cfRule>
    <cfRule type="containsText" dxfId="178" priority="60" operator="containsText" text="EXTREMA">
      <formula>NOT(ISERROR(SEARCH("EXTREMA",T37)))</formula>
    </cfRule>
  </conditionalFormatting>
  <conditionalFormatting sqref="T37:T38">
    <cfRule type="containsText" dxfId="177" priority="57" operator="containsText" text="BAJA">
      <formula>NOT(ISERROR(SEARCH("BAJA",T37)))</formula>
    </cfRule>
  </conditionalFormatting>
  <conditionalFormatting sqref="T40:T41">
    <cfRule type="containsText" dxfId="176" priority="54" operator="containsText" text="ALTA">
      <formula>NOT(ISERROR(SEARCH("ALTA",T40)))</formula>
    </cfRule>
    <cfRule type="containsText" dxfId="175" priority="55" operator="containsText" text="MODERADA">
      <formula>NOT(ISERROR(SEARCH("MODERADA",T40)))</formula>
    </cfRule>
    <cfRule type="containsText" dxfId="174" priority="56" operator="containsText" text="EXTREMA">
      <formula>NOT(ISERROR(SEARCH("EXTREMA",T40)))</formula>
    </cfRule>
  </conditionalFormatting>
  <conditionalFormatting sqref="T40:T41">
    <cfRule type="containsText" dxfId="173" priority="53" operator="containsText" text="BAJA">
      <formula>NOT(ISERROR(SEARCH("BAJA",T40)))</formula>
    </cfRule>
  </conditionalFormatting>
  <conditionalFormatting sqref="T42">
    <cfRule type="containsText" dxfId="172" priority="50" operator="containsText" text="ALTA">
      <formula>NOT(ISERROR(SEARCH("ALTA",T42)))</formula>
    </cfRule>
    <cfRule type="containsText" dxfId="171" priority="51" operator="containsText" text="MODERADA">
      <formula>NOT(ISERROR(SEARCH("MODERADA",T42)))</formula>
    </cfRule>
    <cfRule type="containsText" dxfId="170" priority="52" operator="containsText" text="EXTREMA">
      <formula>NOT(ISERROR(SEARCH("EXTREMA",T42)))</formula>
    </cfRule>
  </conditionalFormatting>
  <conditionalFormatting sqref="T42">
    <cfRule type="containsText" dxfId="169" priority="49" operator="containsText" text="BAJA">
      <formula>NOT(ISERROR(SEARCH("BAJA",T42)))</formula>
    </cfRule>
  </conditionalFormatting>
  <conditionalFormatting sqref="T44">
    <cfRule type="containsText" dxfId="168" priority="46" operator="containsText" text="ALTA">
      <formula>NOT(ISERROR(SEARCH("ALTA",T44)))</formula>
    </cfRule>
    <cfRule type="containsText" dxfId="167" priority="47" operator="containsText" text="MODERADA">
      <formula>NOT(ISERROR(SEARCH("MODERADA",T44)))</formula>
    </cfRule>
    <cfRule type="containsText" dxfId="166" priority="48" operator="containsText" text="EXTREMA">
      <formula>NOT(ISERROR(SEARCH("EXTREMA",T44)))</formula>
    </cfRule>
  </conditionalFormatting>
  <conditionalFormatting sqref="T44">
    <cfRule type="containsText" dxfId="165" priority="45" operator="containsText" text="BAJA">
      <formula>NOT(ISERROR(SEARCH("BAJA",T44)))</formula>
    </cfRule>
  </conditionalFormatting>
  <conditionalFormatting sqref="T48">
    <cfRule type="containsText" dxfId="164" priority="42" operator="containsText" text="ALTA">
      <formula>NOT(ISERROR(SEARCH("ALTA",T48)))</formula>
    </cfRule>
    <cfRule type="containsText" dxfId="163" priority="43" operator="containsText" text="MODERADA">
      <formula>NOT(ISERROR(SEARCH("MODERADA",T48)))</formula>
    </cfRule>
    <cfRule type="containsText" dxfId="162" priority="44" operator="containsText" text="EXTREMA">
      <formula>NOT(ISERROR(SEARCH("EXTREMA",T48)))</formula>
    </cfRule>
  </conditionalFormatting>
  <conditionalFormatting sqref="T48">
    <cfRule type="containsText" dxfId="161" priority="41" operator="containsText" text="BAJA">
      <formula>NOT(ISERROR(SEARCH("BAJA",T48)))</formula>
    </cfRule>
  </conditionalFormatting>
  <conditionalFormatting sqref="T52">
    <cfRule type="containsText" dxfId="160" priority="38" operator="containsText" text="ALTA">
      <formula>NOT(ISERROR(SEARCH("ALTA",T52)))</formula>
    </cfRule>
    <cfRule type="containsText" dxfId="159" priority="39" operator="containsText" text="MODERADA">
      <formula>NOT(ISERROR(SEARCH("MODERADA",T52)))</formula>
    </cfRule>
    <cfRule type="containsText" dxfId="158" priority="40" operator="containsText" text="EXTREMA">
      <formula>NOT(ISERROR(SEARCH("EXTREMA",T52)))</formula>
    </cfRule>
  </conditionalFormatting>
  <conditionalFormatting sqref="T52">
    <cfRule type="containsText" dxfId="157" priority="37" operator="containsText" text="BAJA">
      <formula>NOT(ISERROR(SEARCH("BAJA",T52)))</formula>
    </cfRule>
  </conditionalFormatting>
  <conditionalFormatting sqref="T55">
    <cfRule type="containsText" dxfId="156" priority="34" operator="containsText" text="ALTA">
      <formula>NOT(ISERROR(SEARCH("ALTA",T55)))</formula>
    </cfRule>
    <cfRule type="containsText" dxfId="155" priority="35" operator="containsText" text="MODERADA">
      <formula>NOT(ISERROR(SEARCH("MODERADA",T55)))</formula>
    </cfRule>
    <cfRule type="containsText" dxfId="154" priority="36" operator="containsText" text="EXTREMA">
      <formula>NOT(ISERROR(SEARCH("EXTREMA",T55)))</formula>
    </cfRule>
  </conditionalFormatting>
  <conditionalFormatting sqref="T55">
    <cfRule type="containsText" dxfId="153" priority="33" operator="containsText" text="BAJA">
      <formula>NOT(ISERROR(SEARCH("BAJA",T55)))</formula>
    </cfRule>
  </conditionalFormatting>
  <conditionalFormatting sqref="T70">
    <cfRule type="containsText" dxfId="152" priority="22" operator="containsText" text="ALTA">
      <formula>NOT(ISERROR(SEARCH("ALTA",T70)))</formula>
    </cfRule>
    <cfRule type="containsText" dxfId="151" priority="23" operator="containsText" text="MODERADA">
      <formula>NOT(ISERROR(SEARCH("MODERADA",T70)))</formula>
    </cfRule>
    <cfRule type="containsText" dxfId="150" priority="24" operator="containsText" text="EXTREMA">
      <formula>NOT(ISERROR(SEARCH("EXTREMA",T70)))</formula>
    </cfRule>
  </conditionalFormatting>
  <conditionalFormatting sqref="T70">
    <cfRule type="containsText" dxfId="149" priority="21" operator="containsText" text="BAJA">
      <formula>NOT(ISERROR(SEARCH("BAJA",T70)))</formula>
    </cfRule>
  </conditionalFormatting>
  <conditionalFormatting sqref="T63">
    <cfRule type="containsText" dxfId="148" priority="18" operator="containsText" text="ALTA">
      <formula>NOT(ISERROR(SEARCH("ALTA",T63)))</formula>
    </cfRule>
    <cfRule type="containsText" dxfId="147" priority="19" operator="containsText" text="MODERADA">
      <formula>NOT(ISERROR(SEARCH("MODERADA",T63)))</formula>
    </cfRule>
    <cfRule type="containsText" dxfId="146" priority="20" operator="containsText" text="EXTREMA">
      <formula>NOT(ISERROR(SEARCH("EXTREMA",T63)))</formula>
    </cfRule>
  </conditionalFormatting>
  <conditionalFormatting sqref="T63">
    <cfRule type="containsText" dxfId="145" priority="17" operator="containsText" text="BAJA">
      <formula>NOT(ISERROR(SEARCH("BAJA",T63)))</formula>
    </cfRule>
  </conditionalFormatting>
  <conditionalFormatting sqref="K58:K60">
    <cfRule type="containsText" dxfId="144" priority="14" operator="containsText" text="ALTA">
      <formula>NOT(ISERROR(SEARCH("ALTA",K58)))</formula>
    </cfRule>
    <cfRule type="containsText" dxfId="143" priority="15" operator="containsText" text="MODERADA">
      <formula>NOT(ISERROR(SEARCH("MODERADA",K58)))</formula>
    </cfRule>
    <cfRule type="containsText" dxfId="142" priority="16" operator="containsText" text="EXTREMA">
      <formula>NOT(ISERROR(SEARCH("EXTREMA",K58)))</formula>
    </cfRule>
  </conditionalFormatting>
  <conditionalFormatting sqref="K58:K60">
    <cfRule type="containsText" dxfId="141" priority="13" operator="containsText" text="BAJA">
      <formula>NOT(ISERROR(SEARCH("BAJA",K58)))</formula>
    </cfRule>
  </conditionalFormatting>
  <conditionalFormatting sqref="T58">
    <cfRule type="containsText" dxfId="140" priority="10" operator="containsText" text="ALTA">
      <formula>NOT(ISERROR(SEARCH("ALTA",T58)))</formula>
    </cfRule>
    <cfRule type="containsText" dxfId="139" priority="11" operator="containsText" text="MODERADA">
      <formula>NOT(ISERROR(SEARCH("MODERADA",T58)))</formula>
    </cfRule>
    <cfRule type="containsText" dxfId="138" priority="12" operator="containsText" text="EXTREMA">
      <formula>NOT(ISERROR(SEARCH("EXTREMA",T58)))</formula>
    </cfRule>
  </conditionalFormatting>
  <conditionalFormatting sqref="T58">
    <cfRule type="containsText" dxfId="137" priority="9" operator="containsText" text="BAJA">
      <formula>NOT(ISERROR(SEARCH("BAJA",T58)))</formula>
    </cfRule>
  </conditionalFormatting>
  <conditionalFormatting sqref="K35">
    <cfRule type="containsText" dxfId="136" priority="6" operator="containsText" text="ALTA">
      <formula>NOT(ISERROR(SEARCH("ALTA",K35)))</formula>
    </cfRule>
    <cfRule type="containsText" dxfId="135" priority="7" operator="containsText" text="MODERADA">
      <formula>NOT(ISERROR(SEARCH("MODERADA",K35)))</formula>
    </cfRule>
    <cfRule type="containsText" dxfId="134" priority="8" operator="containsText" text="EXTREMA">
      <formula>NOT(ISERROR(SEARCH("EXTREMA",K35)))</formula>
    </cfRule>
  </conditionalFormatting>
  <conditionalFormatting sqref="K35">
    <cfRule type="containsText" dxfId="133" priority="5" operator="containsText" text="BAJA">
      <formula>NOT(ISERROR(SEARCH("BAJA",K35)))</formula>
    </cfRule>
  </conditionalFormatting>
  <conditionalFormatting sqref="T35">
    <cfRule type="containsText" dxfId="132" priority="2" operator="containsText" text="ALTA">
      <formula>NOT(ISERROR(SEARCH("ALTA",T35)))</formula>
    </cfRule>
    <cfRule type="containsText" dxfId="131" priority="3" operator="containsText" text="MODERADA">
      <formula>NOT(ISERROR(SEARCH("MODERADA",T35)))</formula>
    </cfRule>
    <cfRule type="containsText" dxfId="130" priority="4" operator="containsText" text="EXTREMA">
      <formula>NOT(ISERROR(SEARCH("EXTREMA",T35)))</formula>
    </cfRule>
  </conditionalFormatting>
  <conditionalFormatting sqref="T35">
    <cfRule type="containsText" dxfId="129" priority="1" operator="containsText" text="BAJA">
      <formula>NOT(ISERROR(SEARCH("BAJA",T35)))</formula>
    </cfRule>
  </conditionalFormatting>
  <hyperlinks>
    <hyperlink ref="Y13:Y15" location="'RIESGO 1'!A1" display="'RIESGO 1'!A1"/>
    <hyperlink ref="Y19:Y21" location="'RIESGO 3'!A1" display="'RIESGO 3'!A1"/>
    <hyperlink ref="Y25:Y26" location="'RIESGO 5'!A1" display="No. De verificaciones realizadas / No. De solicitudes"/>
    <hyperlink ref="Y29:Y31" location="'RIESGO 7'!A1" display="No. De verificaciones realizadas / No. De solicitudes"/>
    <hyperlink ref="Y35:Y36" location="'RIESGO 9'!A1" display="'RIESGO 9'!A1"/>
    <hyperlink ref="Y42:Y43" location="'RIESGO 12'!A1" display="'RIESGO 12'!A1"/>
    <hyperlink ref="Y16:Y18" location="'RIESGO 2'!A1" display="'RIESGO 2'!A1"/>
    <hyperlink ref="AA16" r:id="rId1"/>
    <hyperlink ref="AA13" r:id="rId2"/>
    <hyperlink ref="AA19" r:id="rId3"/>
    <hyperlink ref="Y27:Y28" location="'RIESGO 6'!A1" display="'RIESGO 6'!A1"/>
    <hyperlink ref="Y32:Y34" location="'RIESGO 8'!A1" display="'RIESGO 8'!A1"/>
    <hyperlink ref="Y37:Y39" location="'RIESGO 10'!A1" display="No. De verificaciones realizadas / No. De solicitudes"/>
    <hyperlink ref="Y40:Y41" location="'RIESGO 11'!A1" display="No. De verificaciones realizadas / No. De solicitudes"/>
    <hyperlink ref="Y44:Y47" location="'RIESGO 13'!A1" display="'RIESGO 13'!A1"/>
    <hyperlink ref="Y48:Y51" location="'RIESGO 14'!A1" display="No. De verificaciones realizadas / No. De contratos celebrados"/>
    <hyperlink ref="Y52:Y54" location="'RIESGO 15'!A1" display="'RIESGO 15'!A1"/>
    <hyperlink ref="Y55:Y57" location="'RIESGO 16'!A1" display="'RIESGO 16'!A1"/>
    <hyperlink ref="Y58:Y60" location="'RIESGO 17'!A1" display="'RIESGO 17'!A1"/>
    <hyperlink ref="Y61:Y62" location="'RIESGO 18'!A1" display="'RIESGO 18'!A1"/>
    <hyperlink ref="Y63:Y65" location="'RIESGO 19'!A1" display="'RIESGO 19'!A1"/>
    <hyperlink ref="Y66:Y69" location="'RIESGO 20'!A1" display="'RIESGO 20'!A1"/>
    <hyperlink ref="Y70:Y73" location="'RIESGO 21'!A1" display="'RIESGO 21'!A1"/>
  </hyperlinks>
  <pageMargins left="0.7" right="0.7" top="0.75" bottom="0.75" header="0.3" footer="0.3"/>
  <pageSetup orientation="portrait" r:id="rId4"/>
  <drawing r:id="rId5"/>
  <legacyDrawing r:id="rId6"/>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8"/>
  <sheetViews>
    <sheetView workbookViewId="0">
      <selection activeCell="C6" sqref="C6"/>
    </sheetView>
  </sheetViews>
  <sheetFormatPr baseColWidth="10" defaultRowHeight="13.2" x14ac:dyDescent="0.25"/>
  <cols>
    <col min="1" max="1" width="62.77734375" customWidth="1"/>
    <col min="2" max="2" width="40.21875" customWidth="1"/>
    <col min="3" max="3" width="34.55468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10.4" x14ac:dyDescent="0.25">
      <c r="A6" s="245" t="s">
        <v>39</v>
      </c>
      <c r="B6" s="56" t="s">
        <v>659</v>
      </c>
      <c r="C6" s="56" t="s">
        <v>662</v>
      </c>
      <c r="D6" s="57">
        <v>1</v>
      </c>
    </row>
    <row r="7" spans="1:4" ht="138" x14ac:dyDescent="0.25">
      <c r="A7" s="246"/>
      <c r="B7" s="56" t="s">
        <v>660</v>
      </c>
      <c r="C7" s="56" t="s">
        <v>663</v>
      </c>
      <c r="D7" s="57">
        <v>1</v>
      </c>
    </row>
    <row r="8" spans="1:4" ht="138" x14ac:dyDescent="0.25">
      <c r="A8" s="246"/>
      <c r="B8" s="56" t="s">
        <v>661</v>
      </c>
      <c r="C8" s="56" t="s">
        <v>664</v>
      </c>
      <c r="D8" s="57">
        <v>1</v>
      </c>
    </row>
    <row r="9" spans="1:4" ht="13.8" customHeight="1" x14ac:dyDescent="0.25">
      <c r="A9" s="246"/>
      <c r="B9" s="56" t="s">
        <v>478</v>
      </c>
      <c r="C9" s="56" t="s">
        <v>479</v>
      </c>
      <c r="D9" s="57">
        <v>0.90500000000000003</v>
      </c>
    </row>
    <row r="10" spans="1:4" ht="13.8" x14ac:dyDescent="0.25">
      <c r="A10" s="246"/>
      <c r="B10" s="56" t="s">
        <v>480</v>
      </c>
      <c r="C10" s="56" t="s">
        <v>481</v>
      </c>
      <c r="D10" s="57">
        <v>0.73</v>
      </c>
    </row>
    <row r="11" spans="1:4" ht="13.8" x14ac:dyDescent="0.25">
      <c r="A11" s="246"/>
      <c r="B11" s="56" t="s">
        <v>482</v>
      </c>
      <c r="C11" s="56" t="s">
        <v>483</v>
      </c>
      <c r="D11" s="57">
        <v>0.755</v>
      </c>
    </row>
    <row r="12" spans="1:4" ht="13.8" x14ac:dyDescent="0.25">
      <c r="A12" s="246"/>
      <c r="B12" s="56" t="s">
        <v>484</v>
      </c>
      <c r="C12" s="56" t="s">
        <v>485</v>
      </c>
      <c r="D12" s="57">
        <v>0.42</v>
      </c>
    </row>
    <row r="13" spans="1:4" ht="13.8" x14ac:dyDescent="0.25">
      <c r="A13" s="246"/>
      <c r="B13" s="56" t="s">
        <v>486</v>
      </c>
      <c r="C13" s="56" t="s">
        <v>487</v>
      </c>
      <c r="D13" s="57">
        <v>1</v>
      </c>
    </row>
    <row r="14" spans="1:4" ht="13.8" x14ac:dyDescent="0.25">
      <c r="A14" s="246"/>
      <c r="B14" s="56" t="s">
        <v>488</v>
      </c>
      <c r="C14" s="56" t="s">
        <v>489</v>
      </c>
      <c r="D14" s="57">
        <v>0</v>
      </c>
    </row>
    <row r="15" spans="1:4" ht="13.8" x14ac:dyDescent="0.25">
      <c r="A15" s="246"/>
      <c r="B15" s="56" t="s">
        <v>490</v>
      </c>
      <c r="C15" s="56" t="s">
        <v>491</v>
      </c>
      <c r="D15" s="57">
        <v>0.92500000000000004</v>
      </c>
    </row>
    <row r="16" spans="1:4" ht="13.8" x14ac:dyDescent="0.25">
      <c r="A16" s="246"/>
      <c r="B16" s="56" t="s">
        <v>492</v>
      </c>
      <c r="C16" s="56" t="s">
        <v>493</v>
      </c>
      <c r="D16" s="57">
        <v>0.81</v>
      </c>
    </row>
    <row r="17" spans="1:4" ht="13.8" x14ac:dyDescent="0.25">
      <c r="A17" s="246"/>
      <c r="B17" s="56" t="s">
        <v>494</v>
      </c>
      <c r="C17" s="56" t="s">
        <v>495</v>
      </c>
      <c r="D17" s="57">
        <v>0.89</v>
      </c>
    </row>
    <row r="18" spans="1:4" ht="13.8" x14ac:dyDescent="0.25">
      <c r="A18" s="246"/>
      <c r="B18" s="56" t="s">
        <v>496</v>
      </c>
      <c r="C18" s="56" t="s">
        <v>497</v>
      </c>
      <c r="D18" s="57">
        <v>0.3</v>
      </c>
    </row>
    <row r="19" spans="1:4" ht="13.8" x14ac:dyDescent="0.25">
      <c r="A19" s="246"/>
      <c r="B19" s="56" t="s">
        <v>498</v>
      </c>
      <c r="C19" s="56" t="s">
        <v>499</v>
      </c>
      <c r="D19" s="57">
        <v>0.94499999999999995</v>
      </c>
    </row>
    <row r="20" spans="1:4" ht="13.8" x14ac:dyDescent="0.25">
      <c r="A20" s="246"/>
      <c r="B20" s="56" t="s">
        <v>500</v>
      </c>
      <c r="C20" s="56" t="s">
        <v>501</v>
      </c>
      <c r="D20" s="57">
        <v>0.52</v>
      </c>
    </row>
    <row r="21" spans="1:4" ht="13.8" x14ac:dyDescent="0.25">
      <c r="A21" s="246"/>
      <c r="B21" s="56" t="s">
        <v>502</v>
      </c>
      <c r="C21" s="56" t="s">
        <v>503</v>
      </c>
      <c r="D21" s="57">
        <v>0.93500000000000005</v>
      </c>
    </row>
    <row r="22" spans="1:4" ht="13.8" x14ac:dyDescent="0.25">
      <c r="A22" s="246"/>
      <c r="B22" s="56" t="s">
        <v>504</v>
      </c>
      <c r="C22" s="56" t="s">
        <v>505</v>
      </c>
      <c r="D22" s="57">
        <v>0.97499999999999998</v>
      </c>
    </row>
    <row r="23" spans="1:4" ht="13.8" x14ac:dyDescent="0.25">
      <c r="A23" s="246"/>
      <c r="B23" s="53" t="s">
        <v>506</v>
      </c>
      <c r="C23" s="53" t="s">
        <v>507</v>
      </c>
      <c r="D23" s="55">
        <v>0.42499999999999999</v>
      </c>
    </row>
    <row r="24" spans="1:4" ht="13.8" x14ac:dyDescent="0.25">
      <c r="A24" s="246"/>
      <c r="B24" s="56" t="s">
        <v>508</v>
      </c>
      <c r="C24" s="56" t="s">
        <v>509</v>
      </c>
      <c r="D24" s="57">
        <v>0.625</v>
      </c>
    </row>
    <row r="25" spans="1:4" ht="13.8" x14ac:dyDescent="0.25">
      <c r="A25" s="246"/>
      <c r="B25" s="56" t="s">
        <v>510</v>
      </c>
      <c r="C25" s="56" t="s">
        <v>511</v>
      </c>
      <c r="D25" s="57">
        <v>0.67500000000000004</v>
      </c>
    </row>
    <row r="26" spans="1:4" ht="13.8" x14ac:dyDescent="0.25">
      <c r="A26" s="246"/>
      <c r="B26" s="56" t="s">
        <v>512</v>
      </c>
      <c r="C26" s="56" t="s">
        <v>513</v>
      </c>
      <c r="D26" s="57">
        <v>0.83499999999999996</v>
      </c>
    </row>
    <row r="27" spans="1:4" ht="27.6" x14ac:dyDescent="0.25">
      <c r="A27" s="246"/>
      <c r="B27" s="56" t="s">
        <v>514</v>
      </c>
      <c r="C27" s="56" t="s">
        <v>515</v>
      </c>
      <c r="D27" s="57">
        <v>0.58499999999999996</v>
      </c>
    </row>
    <row r="28" spans="1:4" ht="13.8" x14ac:dyDescent="0.25">
      <c r="A28" s="246"/>
      <c r="B28" s="56" t="s">
        <v>516</v>
      </c>
      <c r="C28" s="56" t="s">
        <v>481</v>
      </c>
      <c r="D28" s="57">
        <v>0.73</v>
      </c>
    </row>
    <row r="29" spans="1:4" ht="13.8" x14ac:dyDescent="0.25">
      <c r="A29" s="246"/>
      <c r="B29" s="56" t="s">
        <v>517</v>
      </c>
      <c r="C29" s="56" t="s">
        <v>505</v>
      </c>
      <c r="D29" s="57">
        <v>0.97499999999999998</v>
      </c>
    </row>
    <row r="30" spans="1:4" ht="13.8" x14ac:dyDescent="0.25">
      <c r="A30" s="246"/>
      <c r="B30" s="56" t="s">
        <v>518</v>
      </c>
      <c r="C30" s="56" t="s">
        <v>503</v>
      </c>
      <c r="D30" s="57">
        <v>0.93500000000000005</v>
      </c>
    </row>
    <row r="31" spans="1:4" ht="13.8" x14ac:dyDescent="0.25">
      <c r="A31" s="246"/>
      <c r="B31" s="56" t="s">
        <v>519</v>
      </c>
      <c r="C31" s="56" t="s">
        <v>520</v>
      </c>
      <c r="D31" s="57">
        <v>0.77500000000000002</v>
      </c>
    </row>
    <row r="32" spans="1:4" ht="13.8" x14ac:dyDescent="0.25">
      <c r="A32" s="246"/>
      <c r="B32" s="56" t="s">
        <v>521</v>
      </c>
      <c r="C32" s="56" t="s">
        <v>522</v>
      </c>
      <c r="D32" s="57">
        <v>0.82</v>
      </c>
    </row>
    <row r="33" spans="1:4" ht="13.8" x14ac:dyDescent="0.25">
      <c r="A33" s="246"/>
      <c r="B33" s="56" t="s">
        <v>523</v>
      </c>
      <c r="C33" s="56" t="s">
        <v>524</v>
      </c>
      <c r="D33" s="57">
        <v>0.86</v>
      </c>
    </row>
    <row r="34" spans="1:4" ht="13.8" x14ac:dyDescent="0.25">
      <c r="A34" s="246"/>
      <c r="B34" s="56" t="s">
        <v>525</v>
      </c>
      <c r="C34" s="56" t="s">
        <v>526</v>
      </c>
      <c r="D34" s="57">
        <v>0.46500000000000002</v>
      </c>
    </row>
    <row r="35" spans="1:4" ht="13.8" x14ac:dyDescent="0.25">
      <c r="A35" s="246"/>
      <c r="B35" s="56" t="s">
        <v>527</v>
      </c>
      <c r="C35" s="56" t="s">
        <v>513</v>
      </c>
      <c r="D35" s="57">
        <v>0.83499999999999996</v>
      </c>
    </row>
    <row r="36" spans="1:4" ht="13.8" x14ac:dyDescent="0.25">
      <c r="A36" s="246"/>
      <c r="B36" s="56" t="s">
        <v>528</v>
      </c>
      <c r="C36" s="56" t="s">
        <v>529</v>
      </c>
      <c r="D36" s="57">
        <v>0.86499999999999999</v>
      </c>
    </row>
    <row r="37" spans="1:4" ht="13.8" x14ac:dyDescent="0.25">
      <c r="A37" s="78"/>
      <c r="B37" s="56" t="s">
        <v>530</v>
      </c>
      <c r="C37" s="56" t="s">
        <v>531</v>
      </c>
      <c r="D37" s="57">
        <v>0.19500000000000001</v>
      </c>
    </row>
    <row r="38" spans="1:4" x14ac:dyDescent="0.25">
      <c r="D38" s="57">
        <f>AVERAGE(D9:D37)</f>
        <v>0.71413793103448275</v>
      </c>
    </row>
  </sheetData>
  <protectedRanges>
    <protectedRange sqref="A6 A10:A11" name="Rango1_1_1_3"/>
  </protectedRanges>
  <mergeCells count="6">
    <mergeCell ref="A6:A36"/>
    <mergeCell ref="B1:D1"/>
    <mergeCell ref="B2:B5"/>
    <mergeCell ref="C2:C5"/>
    <mergeCell ref="D2:D5"/>
    <mergeCell ref="A2:A5"/>
  </mergeCells>
  <conditionalFormatting sqref="D9">
    <cfRule type="cellIs" dxfId="128" priority="34" operator="between">
      <formula>0%</formula>
      <formula>59%</formula>
    </cfRule>
    <cfRule type="cellIs" dxfId="127" priority="35" operator="between">
      <formula>60%</formula>
      <formula>89%</formula>
    </cfRule>
    <cfRule type="cellIs" dxfId="126" priority="46" operator="between">
      <formula>90%</formula>
      <formula>100%</formula>
    </cfRule>
  </conditionalFormatting>
  <conditionalFormatting sqref="D10:D16">
    <cfRule type="cellIs" dxfId="125" priority="31" operator="between">
      <formula>0%</formula>
      <formula>59%</formula>
    </cfRule>
    <cfRule type="cellIs" dxfId="124" priority="32" operator="between">
      <formula>60%</formula>
      <formula>89%</formula>
    </cfRule>
    <cfRule type="cellIs" dxfId="123" priority="33" operator="between">
      <formula>90%</formula>
      <formula>100%</formula>
    </cfRule>
  </conditionalFormatting>
  <conditionalFormatting sqref="D17:D23">
    <cfRule type="cellIs" dxfId="122" priority="28" operator="between">
      <formula>0%</formula>
      <formula>59%</formula>
    </cfRule>
    <cfRule type="cellIs" dxfId="121" priority="29" operator="between">
      <formula>60%</formula>
      <formula>89%</formula>
    </cfRule>
    <cfRule type="cellIs" dxfId="120" priority="30" operator="between">
      <formula>90%</formula>
      <formula>100%</formula>
    </cfRule>
  </conditionalFormatting>
  <conditionalFormatting sqref="D24">
    <cfRule type="cellIs" dxfId="119" priority="25" operator="between">
      <formula>0%</formula>
      <formula>59%</formula>
    </cfRule>
    <cfRule type="cellIs" dxfId="118" priority="26" operator="between">
      <formula>60%</formula>
      <formula>89%</formula>
    </cfRule>
    <cfRule type="cellIs" dxfId="117" priority="27" operator="between">
      <formula>90%</formula>
      <formula>100%</formula>
    </cfRule>
  </conditionalFormatting>
  <conditionalFormatting sqref="D33:D37">
    <cfRule type="cellIs" dxfId="116" priority="7" operator="between">
      <formula>0%</formula>
      <formula>59%</formula>
    </cfRule>
    <cfRule type="cellIs" dxfId="115" priority="8" operator="between">
      <formula>60%</formula>
      <formula>89%</formula>
    </cfRule>
    <cfRule type="cellIs" dxfId="114" priority="9" operator="between">
      <formula>90%</formula>
      <formula>100%</formula>
    </cfRule>
  </conditionalFormatting>
  <conditionalFormatting sqref="D25">
    <cfRule type="cellIs" dxfId="113" priority="19" operator="between">
      <formula>0%</formula>
      <formula>59%</formula>
    </cfRule>
    <cfRule type="cellIs" dxfId="112" priority="20" operator="between">
      <formula>60%</formula>
      <formula>89%</formula>
    </cfRule>
    <cfRule type="cellIs" dxfId="111" priority="21" operator="between">
      <formula>90%</formula>
      <formula>100%</formula>
    </cfRule>
  </conditionalFormatting>
  <conditionalFormatting sqref="D26">
    <cfRule type="cellIs" dxfId="110" priority="16" operator="between">
      <formula>0%</formula>
      <formula>59%</formula>
    </cfRule>
    <cfRule type="cellIs" dxfId="109" priority="17" operator="between">
      <formula>60%</formula>
      <formula>89%</formula>
    </cfRule>
    <cfRule type="cellIs" dxfId="108" priority="18" operator="between">
      <formula>90%</formula>
      <formula>100%</formula>
    </cfRule>
  </conditionalFormatting>
  <conditionalFormatting sqref="D27">
    <cfRule type="cellIs" dxfId="107" priority="13" operator="between">
      <formula>0%</formula>
      <formula>59%</formula>
    </cfRule>
    <cfRule type="cellIs" dxfId="106" priority="14" operator="between">
      <formula>60%</formula>
      <formula>89%</formula>
    </cfRule>
    <cfRule type="cellIs" dxfId="105" priority="15" operator="between">
      <formula>90%</formula>
      <formula>100%</formula>
    </cfRule>
  </conditionalFormatting>
  <conditionalFormatting sqref="D28:D32">
    <cfRule type="cellIs" dxfId="104" priority="10" operator="between">
      <formula>0%</formula>
      <formula>59%</formula>
    </cfRule>
    <cfRule type="cellIs" dxfId="103" priority="11" operator="between">
      <formula>60%</formula>
      <formula>89%</formula>
    </cfRule>
    <cfRule type="cellIs" dxfId="102" priority="12" operator="between">
      <formula>90%</formula>
      <formula>100%</formula>
    </cfRule>
  </conditionalFormatting>
  <conditionalFormatting sqref="D38">
    <cfRule type="cellIs" dxfId="101" priority="4" operator="between">
      <formula>0%</formula>
      <formula>59%</formula>
    </cfRule>
    <cfRule type="cellIs" dxfId="100" priority="5" operator="between">
      <formula>60%</formula>
      <formula>89%</formula>
    </cfRule>
    <cfRule type="cellIs" dxfId="99" priority="6" operator="between">
      <formula>90%</formula>
      <formula>100%</formula>
    </cfRule>
  </conditionalFormatting>
  <conditionalFormatting sqref="D6:D8">
    <cfRule type="cellIs" dxfId="98" priority="1" operator="between">
      <formula>0%</formula>
      <formula>59%</formula>
    </cfRule>
    <cfRule type="cellIs" dxfId="97" priority="2" operator="between">
      <formula>60%</formula>
      <formula>89%</formula>
    </cfRule>
    <cfRule type="cellIs" dxfId="96" priority="3" operator="between">
      <formula>90%</formula>
      <formula>100%</formula>
    </cfRule>
  </conditionalFormatting>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8"/>
  <sheetViews>
    <sheetView workbookViewId="0">
      <selection activeCell="B16" sqref="B16"/>
    </sheetView>
  </sheetViews>
  <sheetFormatPr baseColWidth="10" defaultRowHeight="13.2" x14ac:dyDescent="0.25"/>
  <cols>
    <col min="1" max="1" width="62.21875" customWidth="1"/>
    <col min="2" max="2" width="53.44140625" customWidth="1"/>
    <col min="3" max="3" width="50.6640625" bestFit="1"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26.4" customHeight="1" x14ac:dyDescent="0.25">
      <c r="A6" s="247" t="s">
        <v>39</v>
      </c>
      <c r="B6" s="54" t="s">
        <v>532</v>
      </c>
      <c r="C6" s="54" t="s">
        <v>533</v>
      </c>
    </row>
    <row r="7" spans="1:4" ht="26.4" x14ac:dyDescent="0.25">
      <c r="A7" s="248"/>
      <c r="B7" s="60" t="s">
        <v>534</v>
      </c>
      <c r="C7" s="54" t="s">
        <v>535</v>
      </c>
    </row>
    <row r="8" spans="1:4" ht="26.4" x14ac:dyDescent="0.25">
      <c r="A8" s="248"/>
      <c r="B8" s="60" t="s">
        <v>536</v>
      </c>
      <c r="C8" s="54" t="s">
        <v>537</v>
      </c>
    </row>
    <row r="9" spans="1:4" ht="26.4" x14ac:dyDescent="0.25">
      <c r="A9" s="248"/>
      <c r="B9" s="60" t="s">
        <v>538</v>
      </c>
      <c r="C9" s="60" t="s">
        <v>537</v>
      </c>
    </row>
    <row r="10" spans="1:4" ht="26.4" x14ac:dyDescent="0.25">
      <c r="A10" s="248"/>
      <c r="B10" s="60" t="s">
        <v>539</v>
      </c>
      <c r="C10" s="60" t="s">
        <v>540</v>
      </c>
    </row>
    <row r="11" spans="1:4" ht="26.4" x14ac:dyDescent="0.25">
      <c r="A11" s="248"/>
      <c r="B11" s="60" t="s">
        <v>541</v>
      </c>
      <c r="C11" s="60" t="s">
        <v>542</v>
      </c>
    </row>
    <row r="12" spans="1:4" ht="26.4" x14ac:dyDescent="0.25">
      <c r="A12" s="248"/>
      <c r="B12" s="60" t="s">
        <v>543</v>
      </c>
      <c r="C12" s="60" t="s">
        <v>540</v>
      </c>
    </row>
    <row r="13" spans="1:4" ht="26.4" x14ac:dyDescent="0.25">
      <c r="A13" s="248"/>
      <c r="B13" s="60" t="s">
        <v>544</v>
      </c>
      <c r="C13" s="60" t="s">
        <v>545</v>
      </c>
    </row>
    <row r="14" spans="1:4" ht="26.4" x14ac:dyDescent="0.25">
      <c r="A14" s="248"/>
      <c r="B14" s="60" t="s">
        <v>546</v>
      </c>
      <c r="C14" s="60" t="s">
        <v>547</v>
      </c>
    </row>
    <row r="15" spans="1:4" ht="26.4" x14ac:dyDescent="0.25">
      <c r="A15" s="248"/>
      <c r="B15" s="60" t="s">
        <v>548</v>
      </c>
      <c r="C15" s="60" t="s">
        <v>549</v>
      </c>
    </row>
    <row r="16" spans="1:4" ht="26.4" x14ac:dyDescent="0.25">
      <c r="A16" s="248"/>
      <c r="B16" s="60" t="s">
        <v>550</v>
      </c>
      <c r="C16" s="60" t="s">
        <v>551</v>
      </c>
    </row>
    <row r="17" spans="1:3" ht="26.4" x14ac:dyDescent="0.25">
      <c r="A17" s="248"/>
      <c r="B17" s="60" t="s">
        <v>552</v>
      </c>
      <c r="C17" s="60" t="s">
        <v>554</v>
      </c>
    </row>
    <row r="18" spans="1:3" ht="26.4" x14ac:dyDescent="0.25">
      <c r="A18" s="248"/>
      <c r="B18" s="60" t="s">
        <v>553</v>
      </c>
      <c r="C18" s="60" t="s">
        <v>551</v>
      </c>
    </row>
    <row r="19" spans="1:3" ht="26.4" x14ac:dyDescent="0.25">
      <c r="A19" s="248"/>
      <c r="B19" s="60" t="s">
        <v>555</v>
      </c>
      <c r="C19" s="60" t="s">
        <v>551</v>
      </c>
    </row>
    <row r="20" spans="1:3" ht="26.4" x14ac:dyDescent="0.25">
      <c r="A20" s="248"/>
      <c r="B20" s="60" t="s">
        <v>556</v>
      </c>
      <c r="C20" s="60" t="s">
        <v>557</v>
      </c>
    </row>
    <row r="21" spans="1:3" ht="26.4" x14ac:dyDescent="0.25">
      <c r="A21" s="248"/>
      <c r="B21" s="60" t="s">
        <v>558</v>
      </c>
      <c r="C21" s="60" t="s">
        <v>560</v>
      </c>
    </row>
    <row r="22" spans="1:3" ht="26.4" x14ac:dyDescent="0.25">
      <c r="A22" s="248"/>
      <c r="B22" s="60" t="s">
        <v>559</v>
      </c>
      <c r="C22" s="60" t="s">
        <v>547</v>
      </c>
    </row>
    <row r="23" spans="1:3" ht="26.4" x14ac:dyDescent="0.25">
      <c r="A23" s="248"/>
      <c r="B23" s="60" t="s">
        <v>561</v>
      </c>
      <c r="C23" s="60" t="s">
        <v>562</v>
      </c>
    </row>
    <row r="24" spans="1:3" ht="26.4" x14ac:dyDescent="0.25">
      <c r="A24" s="248"/>
      <c r="B24" s="60" t="s">
        <v>563</v>
      </c>
      <c r="C24" s="60" t="s">
        <v>564</v>
      </c>
    </row>
    <row r="25" spans="1:3" ht="26.4" x14ac:dyDescent="0.25">
      <c r="A25" s="248"/>
      <c r="B25" s="60" t="s">
        <v>565</v>
      </c>
      <c r="C25" s="60" t="s">
        <v>566</v>
      </c>
    </row>
    <row r="26" spans="1:3" ht="26.4" x14ac:dyDescent="0.25">
      <c r="A26" s="248"/>
      <c r="B26" s="60" t="s">
        <v>567</v>
      </c>
      <c r="C26" s="60" t="s">
        <v>568</v>
      </c>
    </row>
    <row r="27" spans="1:3" ht="26.4" x14ac:dyDescent="0.25">
      <c r="A27" s="248"/>
      <c r="B27" s="60" t="s">
        <v>569</v>
      </c>
      <c r="C27" s="60" t="s">
        <v>570</v>
      </c>
    </row>
    <row r="28" spans="1:3" ht="26.4" x14ac:dyDescent="0.25">
      <c r="A28" s="248"/>
      <c r="B28" s="60" t="s">
        <v>571</v>
      </c>
      <c r="C28" s="60" t="s">
        <v>572</v>
      </c>
    </row>
    <row r="29" spans="1:3" ht="26.4" x14ac:dyDescent="0.25">
      <c r="A29" s="248"/>
      <c r="B29" s="60" t="s">
        <v>573</v>
      </c>
      <c r="C29" s="60" t="s">
        <v>574</v>
      </c>
    </row>
    <row r="30" spans="1:3" ht="26.4" x14ac:dyDescent="0.25">
      <c r="A30" s="248"/>
      <c r="B30" s="60" t="s">
        <v>575</v>
      </c>
      <c r="C30" s="60" t="s">
        <v>574</v>
      </c>
    </row>
    <row r="31" spans="1:3" ht="26.4" x14ac:dyDescent="0.25">
      <c r="A31" s="248"/>
      <c r="B31" s="60" t="s">
        <v>576</v>
      </c>
      <c r="C31" s="60" t="s">
        <v>577</v>
      </c>
    </row>
    <row r="32" spans="1:3" ht="26.4" x14ac:dyDescent="0.25">
      <c r="A32" s="248"/>
      <c r="B32" s="60" t="s">
        <v>583</v>
      </c>
      <c r="C32" s="60" t="s">
        <v>578</v>
      </c>
    </row>
    <row r="33" spans="1:3" ht="26.4" x14ac:dyDescent="0.25">
      <c r="A33" s="248"/>
      <c r="B33" s="60" t="s">
        <v>579</v>
      </c>
      <c r="C33" s="60" t="s">
        <v>580</v>
      </c>
    </row>
    <row r="34" spans="1:3" ht="26.4" x14ac:dyDescent="0.25">
      <c r="A34" s="248"/>
      <c r="B34" s="60" t="s">
        <v>581</v>
      </c>
      <c r="C34" s="60" t="s">
        <v>582</v>
      </c>
    </row>
    <row r="35" spans="1:3" ht="26.4" x14ac:dyDescent="0.25">
      <c r="A35" s="248"/>
      <c r="B35" s="60" t="s">
        <v>584</v>
      </c>
      <c r="C35" s="60" t="s">
        <v>585</v>
      </c>
    </row>
    <row r="36" spans="1:3" ht="26.4" x14ac:dyDescent="0.25">
      <c r="A36" s="248"/>
      <c r="B36" s="60" t="s">
        <v>586</v>
      </c>
      <c r="C36" s="60" t="s">
        <v>587</v>
      </c>
    </row>
    <row r="37" spans="1:3" ht="26.4" x14ac:dyDescent="0.25">
      <c r="A37" s="248"/>
      <c r="B37" s="60" t="s">
        <v>588</v>
      </c>
      <c r="C37" s="60" t="s">
        <v>589</v>
      </c>
    </row>
    <row r="38" spans="1:3" ht="26.4" x14ac:dyDescent="0.25">
      <c r="A38" s="248"/>
      <c r="B38" s="60" t="s">
        <v>590</v>
      </c>
      <c r="C38" s="60" t="s">
        <v>591</v>
      </c>
    </row>
  </sheetData>
  <mergeCells count="6">
    <mergeCell ref="A6:A38"/>
    <mergeCell ref="B1:D1"/>
    <mergeCell ref="A2:A5"/>
    <mergeCell ref="B2:B5"/>
    <mergeCell ref="C2:C5"/>
    <mergeCell ref="D2:D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8"/>
  <sheetViews>
    <sheetView workbookViewId="0">
      <selection activeCell="D6" sqref="D6"/>
    </sheetView>
  </sheetViews>
  <sheetFormatPr baseColWidth="10" defaultRowHeight="13.2" x14ac:dyDescent="0.25"/>
  <cols>
    <col min="1" max="1" width="36.44140625" customWidth="1"/>
    <col min="2" max="2" width="40.6640625" bestFit="1" customWidth="1"/>
    <col min="3" max="3" width="28.109375" customWidth="1"/>
    <col min="4" max="4" width="14.6640625" customWidth="1"/>
  </cols>
  <sheetData>
    <row r="1" spans="1:4" ht="13.8" x14ac:dyDescent="0.25">
      <c r="B1" s="135" t="s">
        <v>12</v>
      </c>
      <c r="C1" s="135"/>
      <c r="D1" s="135"/>
    </row>
    <row r="2" spans="1:4" x14ac:dyDescent="0.25">
      <c r="A2" s="143" t="s">
        <v>15</v>
      </c>
      <c r="B2" s="143" t="s">
        <v>23</v>
      </c>
      <c r="C2" s="143" t="s">
        <v>24</v>
      </c>
      <c r="D2" s="249" t="s">
        <v>25</v>
      </c>
    </row>
    <row r="3" spans="1:4" x14ac:dyDescent="0.25">
      <c r="A3" s="143"/>
      <c r="B3" s="143"/>
      <c r="C3" s="143"/>
      <c r="D3" s="249"/>
    </row>
    <row r="4" spans="1:4" x14ac:dyDescent="0.25">
      <c r="A4" s="143"/>
      <c r="B4" s="143"/>
      <c r="C4" s="143"/>
      <c r="D4" s="249"/>
    </row>
    <row r="5" spans="1:4" x14ac:dyDescent="0.25">
      <c r="A5" s="143"/>
      <c r="B5" s="143"/>
      <c r="C5" s="143"/>
      <c r="D5" s="249"/>
    </row>
    <row r="6" spans="1:4" ht="132" x14ac:dyDescent="0.25">
      <c r="A6" s="250" t="s">
        <v>652</v>
      </c>
      <c r="B6" s="61" t="s">
        <v>653</v>
      </c>
      <c r="C6" s="61" t="s">
        <v>655</v>
      </c>
      <c r="D6" s="57">
        <v>1</v>
      </c>
    </row>
    <row r="7" spans="1:4" ht="92.4" x14ac:dyDescent="0.25">
      <c r="A7" s="250"/>
      <c r="B7" s="61" t="s">
        <v>654</v>
      </c>
      <c r="C7" s="61" t="s">
        <v>656</v>
      </c>
      <c r="D7" s="57">
        <v>1</v>
      </c>
    </row>
    <row r="8" spans="1:4" x14ac:dyDescent="0.25">
      <c r="A8" s="250"/>
      <c r="B8" s="61"/>
      <c r="C8" s="61"/>
      <c r="D8" s="62"/>
    </row>
  </sheetData>
  <mergeCells count="6">
    <mergeCell ref="A6:A8"/>
    <mergeCell ref="B1:D1"/>
    <mergeCell ref="A2:A5"/>
    <mergeCell ref="B2:B5"/>
    <mergeCell ref="C2:C5"/>
    <mergeCell ref="D2:D5"/>
  </mergeCells>
  <conditionalFormatting sqref="D6">
    <cfRule type="cellIs" dxfId="95" priority="4" operator="between">
      <formula>0%</formula>
      <formula>59%</formula>
    </cfRule>
    <cfRule type="cellIs" dxfId="94" priority="5" operator="between">
      <formula>60%</formula>
      <formula>89%</formula>
    </cfRule>
    <cfRule type="cellIs" dxfId="93" priority="6" operator="between">
      <formula>90%</formula>
      <formula>100%</formula>
    </cfRule>
  </conditionalFormatting>
  <conditionalFormatting sqref="D7">
    <cfRule type="cellIs" dxfId="92" priority="1" operator="between">
      <formula>0%</formula>
      <formula>59%</formula>
    </cfRule>
    <cfRule type="cellIs" dxfId="91" priority="2" operator="between">
      <formula>60%</formula>
      <formula>89%</formula>
    </cfRule>
    <cfRule type="cellIs" dxfId="90" priority="3" operator="between">
      <formula>90%</formula>
      <formula>100%</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10"/>
  <sheetViews>
    <sheetView workbookViewId="0">
      <selection activeCell="D6" sqref="D6"/>
    </sheetView>
  </sheetViews>
  <sheetFormatPr baseColWidth="10" defaultRowHeight="13.2" x14ac:dyDescent="0.25"/>
  <cols>
    <col min="1" max="1" width="36.44140625" customWidth="1"/>
    <col min="2" max="2" width="40.6640625" bestFit="1" customWidth="1"/>
    <col min="3" max="3" width="28.109375" customWidth="1"/>
    <col min="4" max="4" width="14.6640625" customWidth="1"/>
  </cols>
  <sheetData>
    <row r="1" spans="1:4" ht="13.8" x14ac:dyDescent="0.25">
      <c r="B1" s="135" t="s">
        <v>12</v>
      </c>
      <c r="C1" s="135"/>
      <c r="D1" s="135"/>
    </row>
    <row r="2" spans="1:4" x14ac:dyDescent="0.25">
      <c r="A2" s="143" t="s">
        <v>15</v>
      </c>
      <c r="B2" s="143" t="s">
        <v>23</v>
      </c>
      <c r="C2" s="143" t="s">
        <v>24</v>
      </c>
      <c r="D2" s="249" t="s">
        <v>25</v>
      </c>
    </row>
    <row r="3" spans="1:4" x14ac:dyDescent="0.25">
      <c r="A3" s="143"/>
      <c r="B3" s="143"/>
      <c r="C3" s="143"/>
      <c r="D3" s="249"/>
    </row>
    <row r="4" spans="1:4" x14ac:dyDescent="0.25">
      <c r="A4" s="143"/>
      <c r="B4" s="143"/>
      <c r="C4" s="143"/>
      <c r="D4" s="249"/>
    </row>
    <row r="5" spans="1:4" x14ac:dyDescent="0.25">
      <c r="A5" s="143"/>
      <c r="B5" s="143"/>
      <c r="C5" s="143"/>
      <c r="D5" s="249"/>
    </row>
    <row r="6" spans="1:4" ht="132" x14ac:dyDescent="0.25">
      <c r="A6" s="251" t="s">
        <v>61</v>
      </c>
      <c r="B6" s="61" t="s">
        <v>666</v>
      </c>
      <c r="C6" s="61" t="s">
        <v>669</v>
      </c>
      <c r="D6" s="57">
        <v>1</v>
      </c>
    </row>
    <row r="7" spans="1:4" ht="66" x14ac:dyDescent="0.25">
      <c r="A7" s="252"/>
      <c r="B7" s="61" t="s">
        <v>667</v>
      </c>
      <c r="C7" s="61" t="s">
        <v>668</v>
      </c>
      <c r="D7" s="57">
        <v>1</v>
      </c>
    </row>
    <row r="8" spans="1:4" ht="55.2" customHeight="1" x14ac:dyDescent="0.25">
      <c r="A8" s="252"/>
      <c r="B8" s="61" t="s">
        <v>592</v>
      </c>
      <c r="C8" s="61" t="s">
        <v>593</v>
      </c>
      <c r="D8" s="57">
        <v>0.65</v>
      </c>
    </row>
    <row r="9" spans="1:4" ht="26.4" x14ac:dyDescent="0.25">
      <c r="A9" s="252"/>
      <c r="B9" s="61" t="s">
        <v>594</v>
      </c>
      <c r="C9" s="61" t="s">
        <v>595</v>
      </c>
      <c r="D9" s="57">
        <v>1</v>
      </c>
    </row>
    <row r="10" spans="1:4" ht="26.4" x14ac:dyDescent="0.25">
      <c r="A10" s="253"/>
      <c r="B10" s="61" t="s">
        <v>596</v>
      </c>
      <c r="C10" s="61" t="s">
        <v>597</v>
      </c>
      <c r="D10" s="57">
        <v>0.72</v>
      </c>
    </row>
  </sheetData>
  <mergeCells count="6">
    <mergeCell ref="A6:A10"/>
    <mergeCell ref="B1:D1"/>
    <mergeCell ref="A2:A5"/>
    <mergeCell ref="B2:B5"/>
    <mergeCell ref="C2:C5"/>
    <mergeCell ref="D2:D5"/>
  </mergeCells>
  <conditionalFormatting sqref="D6">
    <cfRule type="cellIs" dxfId="89" priority="13" operator="between">
      <formula>0%</formula>
      <formula>59%</formula>
    </cfRule>
    <cfRule type="cellIs" dxfId="88" priority="14" operator="between">
      <formula>60%</formula>
      <formula>89%</formula>
    </cfRule>
    <cfRule type="cellIs" dxfId="87" priority="15" operator="between">
      <formula>90%</formula>
      <formula>100%</formula>
    </cfRule>
  </conditionalFormatting>
  <conditionalFormatting sqref="D7">
    <cfRule type="cellIs" dxfId="86" priority="10" operator="between">
      <formula>0%</formula>
      <formula>59%</formula>
    </cfRule>
    <cfRule type="cellIs" dxfId="85" priority="11" operator="between">
      <formula>60%</formula>
      <formula>89%</formula>
    </cfRule>
    <cfRule type="cellIs" dxfId="84" priority="12" operator="between">
      <formula>90%</formula>
      <formula>100%</formula>
    </cfRule>
  </conditionalFormatting>
  <conditionalFormatting sqref="D8">
    <cfRule type="cellIs" dxfId="83" priority="7" operator="between">
      <formula>0%</formula>
      <formula>59%</formula>
    </cfRule>
    <cfRule type="cellIs" dxfId="82" priority="8" operator="between">
      <formula>60%</formula>
      <formula>89%</formula>
    </cfRule>
    <cfRule type="cellIs" dxfId="81" priority="9" operator="between">
      <formula>90%</formula>
      <formula>100%</formula>
    </cfRule>
  </conditionalFormatting>
  <conditionalFormatting sqref="D9">
    <cfRule type="cellIs" dxfId="80" priority="4" operator="between">
      <formula>0%</formula>
      <formula>59%</formula>
    </cfRule>
    <cfRule type="cellIs" dxfId="79" priority="5" operator="between">
      <formula>60%</formula>
      <formula>89%</formula>
    </cfRule>
    <cfRule type="cellIs" dxfId="78" priority="6" operator="between">
      <formula>90%</formula>
      <formula>100%</formula>
    </cfRule>
  </conditionalFormatting>
  <conditionalFormatting sqref="D10">
    <cfRule type="cellIs" dxfId="77" priority="1" operator="between">
      <formula>0%</formula>
      <formula>59%</formula>
    </cfRule>
    <cfRule type="cellIs" dxfId="76" priority="2" operator="between">
      <formula>60%</formula>
      <formula>89%</formula>
    </cfRule>
    <cfRule type="cellIs" dxfId="75" priority="3" operator="between">
      <formula>90%</formula>
      <formula>100%</formula>
    </cfRule>
  </conditionalFormatting>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12"/>
  <sheetViews>
    <sheetView zoomScale="70" zoomScaleNormal="70" workbookViewId="0">
      <selection activeCell="D7" sqref="D7"/>
    </sheetView>
  </sheetViews>
  <sheetFormatPr baseColWidth="10" defaultRowHeight="13.2" x14ac:dyDescent="0.25"/>
  <cols>
    <col min="1" max="1" width="62.5546875" bestFit="1" customWidth="1"/>
    <col min="2" max="2" width="37.33203125" customWidth="1"/>
    <col min="3" max="3" width="43.44140625" bestFit="1" customWidth="1"/>
    <col min="4" max="4" width="18.21875" customWidth="1"/>
    <col min="6" max="6" width="63" customWidth="1"/>
  </cols>
  <sheetData>
    <row r="1" spans="1:6" ht="13.8" x14ac:dyDescent="0.25">
      <c r="B1" s="135" t="s">
        <v>12</v>
      </c>
      <c r="C1" s="135"/>
      <c r="D1" s="135"/>
    </row>
    <row r="2" spans="1:6" x14ac:dyDescent="0.25">
      <c r="A2" s="143" t="s">
        <v>15</v>
      </c>
      <c r="B2" s="143" t="s">
        <v>23</v>
      </c>
      <c r="C2" s="143" t="s">
        <v>24</v>
      </c>
      <c r="D2" s="143" t="s">
        <v>25</v>
      </c>
    </row>
    <row r="3" spans="1:6" x14ac:dyDescent="0.25">
      <c r="A3" s="143"/>
      <c r="B3" s="143"/>
      <c r="C3" s="143"/>
      <c r="D3" s="143"/>
    </row>
    <row r="4" spans="1:6" x14ac:dyDescent="0.25">
      <c r="A4" s="143"/>
      <c r="B4" s="143"/>
      <c r="C4" s="143"/>
      <c r="D4" s="143"/>
    </row>
    <row r="5" spans="1:6" x14ac:dyDescent="0.25">
      <c r="A5" s="143"/>
      <c r="B5" s="143"/>
      <c r="C5" s="143"/>
      <c r="D5" s="143"/>
    </row>
    <row r="6" spans="1:6" ht="262.2" x14ac:dyDescent="0.25">
      <c r="A6" s="255" t="s">
        <v>68</v>
      </c>
      <c r="B6" s="79" t="s">
        <v>670</v>
      </c>
      <c r="C6" s="79" t="s">
        <v>672</v>
      </c>
      <c r="D6" s="57">
        <v>1</v>
      </c>
      <c r="F6" s="60"/>
    </row>
    <row r="7" spans="1:6" ht="234.6" x14ac:dyDescent="0.25">
      <c r="A7" s="256"/>
      <c r="B7" s="79" t="s">
        <v>671</v>
      </c>
      <c r="C7" s="79" t="s">
        <v>673</v>
      </c>
      <c r="D7" s="57">
        <v>1</v>
      </c>
      <c r="F7" s="60" t="s">
        <v>674</v>
      </c>
    </row>
    <row r="8" spans="1:6" x14ac:dyDescent="0.25">
      <c r="A8" s="256"/>
      <c r="B8" s="59" t="s">
        <v>599</v>
      </c>
      <c r="C8" s="59" t="s">
        <v>598</v>
      </c>
      <c r="D8" s="58"/>
    </row>
    <row r="9" spans="1:6" ht="39.6" x14ac:dyDescent="0.25">
      <c r="A9" s="256"/>
      <c r="B9" s="61" t="s">
        <v>601</v>
      </c>
      <c r="C9" s="254" t="s">
        <v>600</v>
      </c>
      <c r="D9" s="58"/>
    </row>
    <row r="10" spans="1:6" ht="105.6" x14ac:dyDescent="0.25">
      <c r="A10" s="256"/>
      <c r="B10" s="61" t="s">
        <v>602</v>
      </c>
      <c r="C10" s="254"/>
      <c r="D10" s="58"/>
    </row>
    <row r="11" spans="1:6" ht="66" x14ac:dyDescent="0.25">
      <c r="A11" s="256"/>
      <c r="B11" s="61" t="s">
        <v>603</v>
      </c>
      <c r="C11" s="254"/>
      <c r="D11" s="58"/>
    </row>
    <row r="12" spans="1:6" ht="92.4" x14ac:dyDescent="0.25">
      <c r="A12" s="257"/>
      <c r="B12" s="61" t="s">
        <v>604</v>
      </c>
      <c r="C12" s="254"/>
      <c r="D12" s="58"/>
    </row>
  </sheetData>
  <mergeCells count="7">
    <mergeCell ref="C9:C12"/>
    <mergeCell ref="A6:A12"/>
    <mergeCell ref="B1:D1"/>
    <mergeCell ref="A2:A5"/>
    <mergeCell ref="B2:B5"/>
    <mergeCell ref="C2:C5"/>
    <mergeCell ref="D2:D5"/>
  </mergeCells>
  <conditionalFormatting sqref="D6">
    <cfRule type="cellIs" dxfId="74" priority="4" operator="between">
      <formula>0%</formula>
      <formula>59%</formula>
    </cfRule>
    <cfRule type="cellIs" dxfId="73" priority="5" operator="between">
      <formula>60%</formula>
      <formula>89%</formula>
    </cfRule>
    <cfRule type="cellIs" dxfId="72" priority="6" operator="between">
      <formula>90%</formula>
      <formula>100%</formula>
    </cfRule>
  </conditionalFormatting>
  <conditionalFormatting sqref="D7">
    <cfRule type="cellIs" dxfId="71" priority="1" operator="between">
      <formula>0%</formula>
      <formula>59%</formula>
    </cfRule>
    <cfRule type="cellIs" dxfId="70" priority="2" operator="between">
      <formula>60%</formula>
      <formula>89%</formula>
    </cfRule>
    <cfRule type="cellIs" dxfId="69" priority="3" operator="between">
      <formula>90%</formula>
      <formula>100%</formula>
    </cfRule>
  </conditionalFormatting>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0"/>
  <sheetViews>
    <sheetView zoomScale="85" zoomScaleNormal="85" workbookViewId="0">
      <selection sqref="A1:D10"/>
    </sheetView>
  </sheetViews>
  <sheetFormatPr baseColWidth="10" defaultRowHeight="13.2" x14ac:dyDescent="0.25"/>
  <cols>
    <col min="1" max="1" width="30.21875" customWidth="1"/>
    <col min="2" max="2" width="31.44140625" customWidth="1"/>
    <col min="3" max="3" width="36.88671875" customWidth="1"/>
    <col min="4" max="4" width="29.21875" customWidth="1"/>
  </cols>
  <sheetData>
    <row r="1" spans="1:5" ht="13.8" x14ac:dyDescent="0.25">
      <c r="B1" s="135" t="s">
        <v>12</v>
      </c>
      <c r="C1" s="135"/>
      <c r="D1" s="135"/>
    </row>
    <row r="2" spans="1:5" x14ac:dyDescent="0.25">
      <c r="A2" s="143" t="s">
        <v>15</v>
      </c>
      <c r="B2" s="143" t="s">
        <v>23</v>
      </c>
      <c r="C2" s="143" t="s">
        <v>24</v>
      </c>
      <c r="D2" s="143" t="s">
        <v>25</v>
      </c>
    </row>
    <row r="3" spans="1:5" x14ac:dyDescent="0.25">
      <c r="A3" s="143"/>
      <c r="B3" s="143"/>
      <c r="C3" s="143"/>
      <c r="D3" s="143"/>
    </row>
    <row r="4" spans="1:5" x14ac:dyDescent="0.25">
      <c r="A4" s="143"/>
      <c r="B4" s="143"/>
      <c r="C4" s="143"/>
      <c r="D4" s="143"/>
    </row>
    <row r="5" spans="1:5" x14ac:dyDescent="0.25">
      <c r="A5" s="143"/>
      <c r="B5" s="143"/>
      <c r="C5" s="143"/>
      <c r="D5" s="143"/>
    </row>
    <row r="6" spans="1:5" ht="409.6" x14ac:dyDescent="0.25">
      <c r="A6" s="259" t="s">
        <v>77</v>
      </c>
      <c r="B6" s="79" t="s">
        <v>223</v>
      </c>
      <c r="C6" s="79" t="s">
        <v>675</v>
      </c>
      <c r="D6" s="57">
        <v>1</v>
      </c>
    </row>
    <row r="7" spans="1:5" ht="92.4" x14ac:dyDescent="0.25">
      <c r="A7" s="260"/>
      <c r="B7" s="258" t="s">
        <v>223</v>
      </c>
      <c r="C7" s="61" t="s">
        <v>605</v>
      </c>
      <c r="D7" s="58">
        <f>862-802</f>
        <v>60</v>
      </c>
      <c r="E7">
        <f>862+495+663+393</f>
        <v>2413</v>
      </c>
    </row>
    <row r="8" spans="1:5" ht="92.4" x14ac:dyDescent="0.25">
      <c r="A8" s="260"/>
      <c r="B8" s="258"/>
      <c r="C8" s="61" t="s">
        <v>606</v>
      </c>
      <c r="D8" s="58">
        <f>495-453</f>
        <v>42</v>
      </c>
      <c r="E8">
        <f>802+453+569+348</f>
        <v>2172</v>
      </c>
    </row>
    <row r="9" spans="1:5" ht="92.4" x14ac:dyDescent="0.25">
      <c r="A9" s="260"/>
      <c r="B9" s="258"/>
      <c r="C9" s="61" t="s">
        <v>607</v>
      </c>
      <c r="D9" s="58">
        <f>663-569</f>
        <v>94</v>
      </c>
    </row>
    <row r="10" spans="1:5" ht="105.6" x14ac:dyDescent="0.25">
      <c r="A10" s="261"/>
      <c r="B10" s="258"/>
      <c r="C10" s="61" t="s">
        <v>608</v>
      </c>
      <c r="D10" s="58">
        <f>393-348</f>
        <v>45</v>
      </c>
    </row>
  </sheetData>
  <mergeCells count="7">
    <mergeCell ref="B7:B10"/>
    <mergeCell ref="A6:A10"/>
    <mergeCell ref="B1:D1"/>
    <mergeCell ref="A2:A5"/>
    <mergeCell ref="B2:B5"/>
    <mergeCell ref="C2:C5"/>
    <mergeCell ref="D2:D5"/>
  </mergeCells>
  <conditionalFormatting sqref="D6">
    <cfRule type="cellIs" dxfId="68" priority="1" operator="between">
      <formula>0%</formula>
      <formula>59%</formula>
    </cfRule>
    <cfRule type="cellIs" dxfId="67" priority="2" operator="between">
      <formula>60%</formula>
      <formula>89%</formula>
    </cfRule>
    <cfRule type="cellIs" dxfId="66" priority="3" operator="between">
      <formula>90%</formula>
      <formula>100%</formula>
    </cfRule>
  </conditionalFormatting>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6"/>
  <sheetViews>
    <sheetView zoomScale="85" zoomScaleNormal="85" workbookViewId="0">
      <selection activeCell="D6" sqref="D6"/>
    </sheetView>
  </sheetViews>
  <sheetFormatPr baseColWidth="10" defaultRowHeight="13.2" x14ac:dyDescent="0.25"/>
  <cols>
    <col min="1" max="1" width="36.33203125" customWidth="1"/>
    <col min="2" max="2" width="30.44140625" customWidth="1"/>
    <col min="3" max="3" width="56.77734375" customWidth="1"/>
    <col min="4" max="4" width="27.218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303.60000000000002" x14ac:dyDescent="0.25">
      <c r="A6" s="80" t="s">
        <v>82</v>
      </c>
      <c r="B6" s="79" t="s">
        <v>223</v>
      </c>
      <c r="C6" s="79" t="s">
        <v>675</v>
      </c>
      <c r="D6" s="57">
        <v>1</v>
      </c>
    </row>
  </sheetData>
  <mergeCells count="5">
    <mergeCell ref="B1:D1"/>
    <mergeCell ref="A2:A5"/>
    <mergeCell ref="B2:B5"/>
    <mergeCell ref="C2:C5"/>
    <mergeCell ref="D2:D5"/>
  </mergeCells>
  <conditionalFormatting sqref="D6">
    <cfRule type="cellIs" dxfId="65" priority="1" operator="between">
      <formula>0%</formula>
      <formula>59%</formula>
    </cfRule>
    <cfRule type="cellIs" dxfId="64" priority="2" operator="between">
      <formula>60%</formula>
      <formula>89%</formula>
    </cfRule>
    <cfRule type="cellIs" dxfId="63" priority="3" operator="between">
      <formula>90%</formula>
      <formula>100%</formula>
    </cfRule>
  </conditionalFormatting>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9"/>
  <sheetViews>
    <sheetView zoomScale="70" zoomScaleNormal="70" workbookViewId="0">
      <selection activeCell="D7" sqref="D7"/>
    </sheetView>
  </sheetViews>
  <sheetFormatPr baseColWidth="10" defaultRowHeight="13.2" x14ac:dyDescent="0.25"/>
  <cols>
    <col min="1" max="1" width="66.44140625" customWidth="1"/>
    <col min="2" max="2" width="31.21875" customWidth="1"/>
    <col min="3" max="3" width="49.777343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79.4" x14ac:dyDescent="0.25">
      <c r="A6" s="259" t="s">
        <v>88</v>
      </c>
      <c r="B6" s="79" t="s">
        <v>679</v>
      </c>
      <c r="C6" s="79" t="s">
        <v>681</v>
      </c>
      <c r="D6" s="57">
        <v>1</v>
      </c>
    </row>
    <row r="7" spans="1:4" ht="110.4" x14ac:dyDescent="0.25">
      <c r="A7" s="260"/>
      <c r="B7" s="79" t="s">
        <v>680</v>
      </c>
      <c r="C7" s="79" t="s">
        <v>682</v>
      </c>
      <c r="D7" s="57">
        <v>1</v>
      </c>
    </row>
    <row r="8" spans="1:4" ht="184.8" x14ac:dyDescent="0.25">
      <c r="A8" s="260"/>
      <c r="B8" s="61" t="s">
        <v>610</v>
      </c>
      <c r="C8" s="258" t="s">
        <v>609</v>
      </c>
    </row>
    <row r="9" spans="1:4" ht="158.4" x14ac:dyDescent="0.25">
      <c r="A9" s="261"/>
      <c r="B9" s="61" t="s">
        <v>611</v>
      </c>
      <c r="C9" s="258"/>
    </row>
  </sheetData>
  <mergeCells count="7">
    <mergeCell ref="C8:C9"/>
    <mergeCell ref="A6:A9"/>
    <mergeCell ref="B1:D1"/>
    <mergeCell ref="A2:A5"/>
    <mergeCell ref="B2:B5"/>
    <mergeCell ref="C2:C5"/>
    <mergeCell ref="D2:D5"/>
  </mergeCells>
  <conditionalFormatting sqref="D6">
    <cfRule type="cellIs" dxfId="62" priority="4" operator="between">
      <formula>0%</formula>
      <formula>59%</formula>
    </cfRule>
    <cfRule type="cellIs" dxfId="61" priority="5" operator="between">
      <formula>60%</formula>
      <formula>89%</formula>
    </cfRule>
    <cfRule type="cellIs" dxfId="60" priority="6" operator="between">
      <formula>90%</formula>
      <formula>100%</formula>
    </cfRule>
  </conditionalFormatting>
  <conditionalFormatting sqref="D7">
    <cfRule type="cellIs" dxfId="59" priority="1" operator="between">
      <formula>0%</formula>
      <formula>59%</formula>
    </cfRule>
    <cfRule type="cellIs" dxfId="58" priority="2" operator="between">
      <formula>60%</formula>
      <formula>89%</formula>
    </cfRule>
    <cfRule type="cellIs" dxfId="57" priority="3" operator="between">
      <formula>90%</formula>
      <formula>100%</formula>
    </cfRule>
  </conditionalFormatting>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6"/>
  <sheetViews>
    <sheetView zoomScaleNormal="100" workbookViewId="0">
      <selection activeCell="D6" sqref="D6"/>
    </sheetView>
  </sheetViews>
  <sheetFormatPr baseColWidth="10" defaultRowHeight="13.2" x14ac:dyDescent="0.25"/>
  <cols>
    <col min="1" max="1" width="31.21875" bestFit="1" customWidth="1"/>
    <col min="2" max="2" width="21.6640625" customWidth="1"/>
    <col min="3" max="3" width="49.4414062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71.6" x14ac:dyDescent="0.25">
      <c r="A6" s="82" t="s">
        <v>95</v>
      </c>
      <c r="B6" s="83" t="s">
        <v>684</v>
      </c>
      <c r="C6" s="83" t="s">
        <v>685</v>
      </c>
      <c r="D6" s="57">
        <v>1</v>
      </c>
    </row>
  </sheetData>
  <mergeCells count="5">
    <mergeCell ref="B1:D1"/>
    <mergeCell ref="A2:A5"/>
    <mergeCell ref="B2:B5"/>
    <mergeCell ref="C2:C5"/>
    <mergeCell ref="D2:D5"/>
  </mergeCells>
  <conditionalFormatting sqref="D6">
    <cfRule type="cellIs" dxfId="56" priority="1" operator="between">
      <formula>0%</formula>
      <formula>59%</formula>
    </cfRule>
    <cfRule type="cellIs" dxfId="55" priority="2" operator="between">
      <formula>60%</formula>
      <formula>89%</formula>
    </cfRule>
    <cfRule type="cellIs" dxfId="54" priority="3" operator="between">
      <formula>90%</formula>
      <formula>100%</formula>
    </cfRule>
  </conditionalFormatting>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7"/>
  <sheetViews>
    <sheetView workbookViewId="0">
      <selection activeCell="D6" sqref="D6"/>
    </sheetView>
  </sheetViews>
  <sheetFormatPr baseColWidth="10" defaultRowHeight="13.2" x14ac:dyDescent="0.25"/>
  <cols>
    <col min="1" max="1" width="30" customWidth="1"/>
    <col min="2" max="3" width="34" customWidth="1"/>
    <col min="6" max="6" width="30.44140625" customWidth="1"/>
  </cols>
  <sheetData>
    <row r="1" spans="1:6" x14ac:dyDescent="0.25">
      <c r="B1" s="262" t="s">
        <v>12</v>
      </c>
      <c r="C1" s="262"/>
      <c r="D1" s="262"/>
    </row>
    <row r="2" spans="1:6" x14ac:dyDescent="0.25">
      <c r="A2" s="143" t="s">
        <v>15</v>
      </c>
      <c r="B2" s="143" t="s">
        <v>23</v>
      </c>
      <c r="C2" s="143" t="s">
        <v>24</v>
      </c>
      <c r="D2" s="143" t="s">
        <v>25</v>
      </c>
    </row>
    <row r="3" spans="1:6" x14ac:dyDescent="0.25">
      <c r="A3" s="143"/>
      <c r="B3" s="143"/>
      <c r="C3" s="143"/>
      <c r="D3" s="143"/>
    </row>
    <row r="4" spans="1:6" x14ac:dyDescent="0.25">
      <c r="A4" s="143"/>
      <c r="B4" s="143"/>
      <c r="C4" s="143"/>
      <c r="D4" s="143"/>
    </row>
    <row r="5" spans="1:6" x14ac:dyDescent="0.25">
      <c r="A5" s="143"/>
      <c r="B5" s="143"/>
      <c r="C5" s="143"/>
      <c r="D5" s="143"/>
    </row>
    <row r="6" spans="1:6" ht="92.4" x14ac:dyDescent="0.25">
      <c r="A6" s="247" t="s">
        <v>102</v>
      </c>
      <c r="B6" s="247" t="s">
        <v>688</v>
      </c>
      <c r="C6" s="84" t="s">
        <v>689</v>
      </c>
      <c r="D6" s="57">
        <v>1</v>
      </c>
      <c r="F6" s="60" t="s">
        <v>691</v>
      </c>
    </row>
    <row r="7" spans="1:6" ht="92.4" x14ac:dyDescent="0.25">
      <c r="A7" s="248"/>
      <c r="B7" s="248"/>
      <c r="C7" s="84" t="s">
        <v>690</v>
      </c>
      <c r="D7" s="57">
        <v>1</v>
      </c>
      <c r="F7" s="60" t="s">
        <v>692</v>
      </c>
    </row>
  </sheetData>
  <mergeCells count="7">
    <mergeCell ref="B6:B7"/>
    <mergeCell ref="A6:A7"/>
    <mergeCell ref="B1:D1"/>
    <mergeCell ref="A2:A5"/>
    <mergeCell ref="B2:B5"/>
    <mergeCell ref="C2:C5"/>
    <mergeCell ref="D2:D5"/>
  </mergeCells>
  <conditionalFormatting sqref="D6">
    <cfRule type="cellIs" dxfId="53" priority="4" operator="between">
      <formula>0%</formula>
      <formula>59%</formula>
    </cfRule>
    <cfRule type="cellIs" dxfId="52" priority="5" operator="between">
      <formula>60%</formula>
      <formula>89%</formula>
    </cfRule>
    <cfRule type="cellIs" dxfId="51" priority="6" operator="between">
      <formula>90%</formula>
      <formula>100%</formula>
    </cfRule>
  </conditionalFormatting>
  <conditionalFormatting sqref="D7">
    <cfRule type="cellIs" dxfId="50" priority="1" operator="between">
      <formula>0%</formula>
      <formula>59%</formula>
    </cfRule>
    <cfRule type="cellIs" dxfId="49" priority="2" operator="between">
      <formula>60%</formula>
      <formula>89%</formula>
    </cfRule>
    <cfRule type="cellIs" dxfId="48" priority="3" operator="between">
      <formula>90%</formula>
      <formula>100%</formula>
    </cfRule>
  </conditionalFormatting>
  <hyperlinks>
    <hyperlink ref="B1:D1" location="'Mapa Riesgos Corrupción '!A1" display="MONITOREO"/>
  </hyperlink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9"/>
  <sheetViews>
    <sheetView zoomScale="70" zoomScaleNormal="70" workbookViewId="0">
      <selection activeCell="D6" sqref="D6"/>
    </sheetView>
  </sheetViews>
  <sheetFormatPr baseColWidth="10" defaultRowHeight="13.2" x14ac:dyDescent="0.25"/>
  <cols>
    <col min="1" max="1" width="57.33203125" customWidth="1"/>
    <col min="2" max="2" width="42.109375" customWidth="1"/>
    <col min="3" max="3" width="41.6640625" customWidth="1"/>
  </cols>
  <sheetData>
    <row r="1" spans="1:4" x14ac:dyDescent="0.25">
      <c r="B1" s="262" t="s">
        <v>12</v>
      </c>
      <c r="C1" s="262"/>
      <c r="D1" s="262"/>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409.6" x14ac:dyDescent="0.25">
      <c r="A6" s="259" t="s">
        <v>106</v>
      </c>
      <c r="B6" s="79" t="s">
        <v>694</v>
      </c>
      <c r="C6" s="79" t="s">
        <v>695</v>
      </c>
      <c r="D6" s="57">
        <v>1</v>
      </c>
    </row>
    <row r="7" spans="1:4" ht="39.6" x14ac:dyDescent="0.25">
      <c r="A7" s="260"/>
      <c r="B7" s="61" t="s">
        <v>111</v>
      </c>
      <c r="C7" s="58"/>
      <c r="D7" s="58"/>
    </row>
    <row r="8" spans="1:4" ht="26.4" x14ac:dyDescent="0.25">
      <c r="A8" s="260"/>
      <c r="B8" s="61" t="s">
        <v>612</v>
      </c>
      <c r="C8" s="58"/>
      <c r="D8" s="58"/>
    </row>
    <row r="9" spans="1:4" ht="92.4" x14ac:dyDescent="0.25">
      <c r="A9" s="261"/>
      <c r="B9" s="61" t="s">
        <v>613</v>
      </c>
      <c r="C9" s="58"/>
      <c r="D9" s="58"/>
    </row>
  </sheetData>
  <mergeCells count="6">
    <mergeCell ref="A6:A9"/>
    <mergeCell ref="B1:D1"/>
    <mergeCell ref="A2:A5"/>
    <mergeCell ref="B2:B5"/>
    <mergeCell ref="C2:C5"/>
    <mergeCell ref="D2:D5"/>
  </mergeCells>
  <conditionalFormatting sqref="D6">
    <cfRule type="cellIs" dxfId="47" priority="1" operator="between">
      <formula>0%</formula>
      <formula>59%</formula>
    </cfRule>
    <cfRule type="cellIs" dxfId="46" priority="2" operator="between">
      <formula>60%</formula>
      <formula>89%</formula>
    </cfRule>
    <cfRule type="cellIs" dxfId="45" priority="3" operator="between">
      <formula>90%</formula>
      <formula>100%</formula>
    </cfRule>
  </conditionalFormatting>
  <hyperlinks>
    <hyperlink ref="B1:D1" location="'Mapa Riesgos Corrupción '!A1" display="MONITOREO"/>
  </hyperlink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workbookViewId="0">
      <selection activeCell="D6" sqref="D6"/>
    </sheetView>
  </sheetViews>
  <sheetFormatPr baseColWidth="10" defaultRowHeight="13.2" x14ac:dyDescent="0.25"/>
  <cols>
    <col min="1" max="1" width="58.33203125" customWidth="1"/>
    <col min="2" max="2" width="36" customWidth="1"/>
    <col min="3" max="3" width="63.33203125" customWidth="1"/>
  </cols>
  <sheetData>
    <row r="1" spans="1:4" x14ac:dyDescent="0.25">
      <c r="B1" s="262" t="s">
        <v>12</v>
      </c>
      <c r="C1" s="262"/>
      <c r="D1" s="262"/>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32" x14ac:dyDescent="0.25">
      <c r="A6" s="258" t="s">
        <v>114</v>
      </c>
      <c r="B6" s="83" t="s">
        <v>696</v>
      </c>
      <c r="C6" s="61" t="s">
        <v>698</v>
      </c>
      <c r="D6" s="57">
        <v>1</v>
      </c>
    </row>
    <row r="7" spans="1:4" ht="132" x14ac:dyDescent="0.25">
      <c r="A7" s="258"/>
      <c r="B7" s="83" t="s">
        <v>697</v>
      </c>
      <c r="C7" s="61" t="s">
        <v>699</v>
      </c>
      <c r="D7" s="57">
        <v>1</v>
      </c>
    </row>
  </sheetData>
  <mergeCells count="6">
    <mergeCell ref="A6:A7"/>
    <mergeCell ref="B1:D1"/>
    <mergeCell ref="A2:A5"/>
    <mergeCell ref="B2:B5"/>
    <mergeCell ref="C2:C5"/>
    <mergeCell ref="D2:D5"/>
  </mergeCells>
  <conditionalFormatting sqref="D6">
    <cfRule type="cellIs" dxfId="44" priority="4" operator="between">
      <formula>0%</formula>
      <formula>59%</formula>
    </cfRule>
    <cfRule type="cellIs" dxfId="43" priority="5" operator="between">
      <formula>60%</formula>
      <formula>89%</formula>
    </cfRule>
    <cfRule type="cellIs" dxfId="42" priority="6" operator="between">
      <formula>90%</formula>
      <formula>100%</formula>
    </cfRule>
  </conditionalFormatting>
  <conditionalFormatting sqref="D7">
    <cfRule type="cellIs" dxfId="41" priority="1" operator="between">
      <formula>0%</formula>
      <formula>59%</formula>
    </cfRule>
    <cfRule type="cellIs" dxfId="40" priority="2" operator="between">
      <formula>60%</formula>
      <formula>89%</formula>
    </cfRule>
    <cfRule type="cellIs" dxfId="39" priority="3" operator="between">
      <formula>90%</formula>
      <formula>100%</formula>
    </cfRule>
  </conditionalFormatting>
  <hyperlinks>
    <hyperlink ref="B1:D1" location="'Mapa Riesgos Corrupción '!A1" display="MONITOREO"/>
  </hyperlink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33"/>
  <sheetViews>
    <sheetView zoomScale="85" zoomScaleNormal="85" workbookViewId="0">
      <selection activeCell="C7" sqref="C7"/>
    </sheetView>
  </sheetViews>
  <sheetFormatPr baseColWidth="10" defaultRowHeight="13.2" x14ac:dyDescent="0.25"/>
  <cols>
    <col min="1" max="1" width="36.5546875" customWidth="1"/>
    <col min="2" max="2" width="26.44140625" customWidth="1"/>
    <col min="3" max="3" width="35.33203125" customWidth="1"/>
    <col min="6" max="6" width="24.109375" customWidth="1"/>
    <col min="7" max="7" width="18.6640625" bestFit="1" customWidth="1"/>
    <col min="8" max="9" width="18.44140625" customWidth="1"/>
  </cols>
  <sheetData>
    <row r="1" spans="1:9" ht="62.4" x14ac:dyDescent="0.25">
      <c r="B1" s="135" t="s">
        <v>12</v>
      </c>
      <c r="C1" s="135"/>
      <c r="D1" s="135"/>
      <c r="F1" s="63" t="s">
        <v>615</v>
      </c>
      <c r="G1" s="64" t="s">
        <v>616</v>
      </c>
      <c r="H1" s="64" t="s">
        <v>617</v>
      </c>
      <c r="I1" s="64" t="s">
        <v>618</v>
      </c>
    </row>
    <row r="2" spans="1:9" ht="15.6" x14ac:dyDescent="0.3">
      <c r="A2" s="143" t="s">
        <v>15</v>
      </c>
      <c r="B2" s="143" t="s">
        <v>23</v>
      </c>
      <c r="C2" s="143" t="s">
        <v>24</v>
      </c>
      <c r="D2" s="143" t="s">
        <v>25</v>
      </c>
      <c r="F2" s="65" t="s">
        <v>619</v>
      </c>
      <c r="G2" s="66">
        <v>54000000</v>
      </c>
      <c r="H2" s="67">
        <v>48243227.899999999</v>
      </c>
      <c r="I2" s="68">
        <v>0.89339310925925919</v>
      </c>
    </row>
    <row r="3" spans="1:9" ht="15.6" x14ac:dyDescent="0.3">
      <c r="A3" s="143"/>
      <c r="B3" s="143"/>
      <c r="C3" s="143"/>
      <c r="D3" s="143"/>
      <c r="F3" s="65" t="s">
        <v>620</v>
      </c>
      <c r="G3" s="69">
        <v>42000000</v>
      </c>
      <c r="H3" s="67">
        <v>36168277.030000001</v>
      </c>
      <c r="I3" s="68">
        <v>0.86114945309523816</v>
      </c>
    </row>
    <row r="4" spans="1:9" ht="15.6" x14ac:dyDescent="0.3">
      <c r="A4" s="143"/>
      <c r="B4" s="143"/>
      <c r="C4" s="143"/>
      <c r="D4" s="143"/>
      <c r="F4" s="65" t="s">
        <v>621</v>
      </c>
      <c r="G4" s="69">
        <v>46000000</v>
      </c>
      <c r="H4" s="67">
        <v>44135406.189999998</v>
      </c>
      <c r="I4" s="68">
        <v>0.95946535195652172</v>
      </c>
    </row>
    <row r="5" spans="1:9" ht="15.6" x14ac:dyDescent="0.3">
      <c r="A5" s="143"/>
      <c r="B5" s="143"/>
      <c r="C5" s="143"/>
      <c r="D5" s="143"/>
      <c r="F5" s="65" t="s">
        <v>622</v>
      </c>
      <c r="G5" s="70">
        <v>34000000</v>
      </c>
      <c r="H5" s="67">
        <v>28684853.52</v>
      </c>
      <c r="I5" s="68">
        <v>0.84367216235294118</v>
      </c>
    </row>
    <row r="6" spans="1:9" ht="172.2" x14ac:dyDescent="0.3">
      <c r="A6" s="60" t="s">
        <v>117</v>
      </c>
      <c r="B6" s="60" t="s">
        <v>651</v>
      </c>
      <c r="C6" s="54" t="s">
        <v>614</v>
      </c>
      <c r="F6" s="65" t="s">
        <v>623</v>
      </c>
      <c r="G6" s="69">
        <v>56100000</v>
      </c>
      <c r="H6" s="67">
        <v>54892672.060000002</v>
      </c>
      <c r="I6" s="68">
        <v>0.97847900285204992</v>
      </c>
    </row>
    <row r="7" spans="1:9" ht="409.6" x14ac:dyDescent="0.3">
      <c r="B7" s="81" t="s">
        <v>702</v>
      </c>
      <c r="C7" s="60" t="s">
        <v>703</v>
      </c>
      <c r="F7" s="65" t="s">
        <v>624</v>
      </c>
      <c r="G7" s="69">
        <v>42000000</v>
      </c>
      <c r="H7" s="67">
        <v>22889329</v>
      </c>
      <c r="I7" s="68">
        <v>0.54498402380952382</v>
      </c>
    </row>
    <row r="8" spans="1:9" ht="15.6" x14ac:dyDescent="0.3">
      <c r="F8" s="65" t="s">
        <v>625</v>
      </c>
      <c r="G8" s="69">
        <v>39600000</v>
      </c>
      <c r="H8" s="67">
        <v>36432423.990000002</v>
      </c>
      <c r="I8" s="68">
        <v>0.92001070681818187</v>
      </c>
    </row>
    <row r="9" spans="1:9" ht="15.6" x14ac:dyDescent="0.3">
      <c r="F9" s="65" t="s">
        <v>626</v>
      </c>
      <c r="G9" s="69">
        <v>47300000</v>
      </c>
      <c r="H9" s="67">
        <v>46667009.090000004</v>
      </c>
      <c r="I9" s="68">
        <v>0.98661752832980976</v>
      </c>
    </row>
    <row r="10" spans="1:9" ht="15.6" x14ac:dyDescent="0.3">
      <c r="F10" s="65" t="s">
        <v>627</v>
      </c>
      <c r="G10" s="69">
        <v>50000000</v>
      </c>
      <c r="H10" s="67">
        <v>47875703.239999995</v>
      </c>
      <c r="I10" s="68">
        <v>0.9575140647999999</v>
      </c>
    </row>
    <row r="11" spans="1:9" ht="15.6" x14ac:dyDescent="0.3">
      <c r="F11" s="65" t="s">
        <v>628</v>
      </c>
      <c r="G11" s="69">
        <v>45100000</v>
      </c>
      <c r="H11" s="67">
        <v>43135919.960000001</v>
      </c>
      <c r="I11" s="68">
        <v>0.95645055343680707</v>
      </c>
    </row>
    <row r="12" spans="1:9" ht="15.6" x14ac:dyDescent="0.3">
      <c r="F12" s="65" t="s">
        <v>629</v>
      </c>
      <c r="G12" s="69">
        <v>38000000</v>
      </c>
      <c r="H12" s="67">
        <v>34800628.700000003</v>
      </c>
      <c r="I12" s="68">
        <v>0.91580601842105269</v>
      </c>
    </row>
    <row r="13" spans="1:9" ht="15.6" x14ac:dyDescent="0.3">
      <c r="F13" s="71" t="s">
        <v>630</v>
      </c>
      <c r="G13" s="69">
        <v>55000000</v>
      </c>
      <c r="H13" s="67">
        <v>54994010.880000003</v>
      </c>
      <c r="I13" s="68">
        <v>0.999891106909091</v>
      </c>
    </row>
    <row r="14" spans="1:9" ht="15.6" x14ac:dyDescent="0.3">
      <c r="F14" s="65" t="s">
        <v>631</v>
      </c>
      <c r="G14" s="69">
        <v>46000000</v>
      </c>
      <c r="H14" s="67">
        <v>39020939.600000001</v>
      </c>
      <c r="I14" s="68">
        <v>0.84828129565217392</v>
      </c>
    </row>
    <row r="15" spans="1:9" ht="15.6" x14ac:dyDescent="0.3">
      <c r="F15" s="65" t="s">
        <v>632</v>
      </c>
      <c r="G15" s="69">
        <v>48400000</v>
      </c>
      <c r="H15" s="67">
        <v>48389733.980000004</v>
      </c>
      <c r="I15" s="68">
        <v>0.9997878921487604</v>
      </c>
    </row>
    <row r="16" spans="1:9" ht="15.6" x14ac:dyDescent="0.3">
      <c r="F16" s="65" t="s">
        <v>633</v>
      </c>
      <c r="G16" s="69">
        <v>42000000</v>
      </c>
      <c r="H16" s="67">
        <v>32625601.689999998</v>
      </c>
      <c r="I16" s="68">
        <v>0.77680004023809524</v>
      </c>
    </row>
    <row r="17" spans="6:9" ht="15.6" x14ac:dyDescent="0.3">
      <c r="F17" s="65" t="s">
        <v>634</v>
      </c>
      <c r="G17" s="69">
        <v>51700000</v>
      </c>
      <c r="H17" s="67">
        <v>51697245.530000001</v>
      </c>
      <c r="I17" s="68">
        <v>0.99994672205029012</v>
      </c>
    </row>
    <row r="18" spans="6:9" ht="15.6" x14ac:dyDescent="0.3">
      <c r="F18" s="65" t="s">
        <v>635</v>
      </c>
      <c r="G18" s="69">
        <v>76000000</v>
      </c>
      <c r="H18" s="67">
        <v>72827651</v>
      </c>
      <c r="I18" s="68">
        <v>0.95825856578947366</v>
      </c>
    </row>
    <row r="19" spans="6:9" ht="15.6" x14ac:dyDescent="0.3">
      <c r="F19" s="65" t="s">
        <v>636</v>
      </c>
      <c r="G19" s="69">
        <v>46000000</v>
      </c>
      <c r="H19" s="67">
        <v>43820052.969999999</v>
      </c>
      <c r="I19" s="68">
        <v>0.95260984717391306</v>
      </c>
    </row>
    <row r="20" spans="6:9" ht="15.6" x14ac:dyDescent="0.3">
      <c r="F20" s="65" t="s">
        <v>637</v>
      </c>
      <c r="G20" s="69">
        <v>50600000</v>
      </c>
      <c r="H20" s="67">
        <v>50208771.450000003</v>
      </c>
      <c r="I20" s="68">
        <v>0.99226821047430835</v>
      </c>
    </row>
    <row r="21" spans="6:9" ht="15.6" x14ac:dyDescent="0.3">
      <c r="F21" s="65" t="s">
        <v>638</v>
      </c>
      <c r="G21" s="69">
        <v>35000000</v>
      </c>
      <c r="H21" s="67">
        <v>20556355.489999998</v>
      </c>
      <c r="I21" s="68">
        <v>0.58732444257142857</v>
      </c>
    </row>
    <row r="22" spans="6:9" ht="15.6" x14ac:dyDescent="0.3">
      <c r="F22" s="65" t="s">
        <v>639</v>
      </c>
      <c r="G22" s="69">
        <v>51700000</v>
      </c>
      <c r="H22" s="67">
        <v>49562927.659999996</v>
      </c>
      <c r="I22" s="68">
        <v>0.95866397794970981</v>
      </c>
    </row>
    <row r="23" spans="6:9" ht="15.6" x14ac:dyDescent="0.3">
      <c r="F23" s="71" t="s">
        <v>640</v>
      </c>
      <c r="G23" s="69">
        <v>51700000</v>
      </c>
      <c r="H23" s="67">
        <v>51664606.850000001</v>
      </c>
      <c r="I23" s="68">
        <v>0.99931541295938109</v>
      </c>
    </row>
    <row r="24" spans="6:9" ht="15.6" x14ac:dyDescent="0.3">
      <c r="F24" s="71" t="s">
        <v>641</v>
      </c>
      <c r="G24" s="69">
        <v>56100000</v>
      </c>
      <c r="H24" s="67">
        <v>53506092.590000004</v>
      </c>
      <c r="I24" s="68">
        <v>0.95376279126559727</v>
      </c>
    </row>
    <row r="25" spans="6:9" ht="15.6" x14ac:dyDescent="0.3">
      <c r="F25" s="65" t="s">
        <v>642</v>
      </c>
      <c r="G25" s="69">
        <v>46000000</v>
      </c>
      <c r="H25" s="67">
        <v>40664441.170000002</v>
      </c>
      <c r="I25" s="68">
        <v>0.88400959065217399</v>
      </c>
    </row>
    <row r="26" spans="6:9" ht="15.6" x14ac:dyDescent="0.3">
      <c r="F26" s="65" t="s">
        <v>643</v>
      </c>
      <c r="G26" s="69">
        <v>50000000</v>
      </c>
      <c r="H26" s="67">
        <v>23497997.149999999</v>
      </c>
      <c r="I26" s="68">
        <v>0.46995994299999999</v>
      </c>
    </row>
    <row r="27" spans="6:9" ht="15.6" x14ac:dyDescent="0.3">
      <c r="F27" s="65" t="s">
        <v>644</v>
      </c>
      <c r="G27" s="69">
        <v>39000000</v>
      </c>
      <c r="H27" s="67">
        <v>31223966</v>
      </c>
      <c r="I27" s="68">
        <v>0.80061451282051277</v>
      </c>
    </row>
    <row r="28" spans="6:9" ht="15.6" x14ac:dyDescent="0.3">
      <c r="F28" s="65" t="s">
        <v>645</v>
      </c>
      <c r="G28" s="69">
        <v>28000000</v>
      </c>
      <c r="H28" s="67">
        <v>23401183.100000001</v>
      </c>
      <c r="I28" s="68">
        <v>0.83575653928571436</v>
      </c>
    </row>
    <row r="29" spans="6:9" ht="15.6" x14ac:dyDescent="0.3">
      <c r="F29" s="71" t="s">
        <v>646</v>
      </c>
      <c r="G29" s="70">
        <v>0</v>
      </c>
      <c r="H29" s="67">
        <v>0</v>
      </c>
      <c r="I29" s="68" t="s">
        <v>396</v>
      </c>
    </row>
    <row r="30" spans="6:9" ht="15.6" x14ac:dyDescent="0.3">
      <c r="F30" s="65" t="s">
        <v>647</v>
      </c>
      <c r="G30" s="69">
        <v>40000000</v>
      </c>
      <c r="H30" s="67">
        <v>20657321.560000002</v>
      </c>
      <c r="I30" s="68">
        <v>0.51643303900000004</v>
      </c>
    </row>
    <row r="31" spans="6:9" ht="15.6" x14ac:dyDescent="0.3">
      <c r="F31" s="65" t="s">
        <v>648</v>
      </c>
      <c r="G31" s="69">
        <v>44000000</v>
      </c>
      <c r="H31" s="67">
        <v>41671644.25</v>
      </c>
      <c r="I31" s="68">
        <v>0.9470828238636364</v>
      </c>
    </row>
    <row r="32" spans="6:9" ht="16.2" thickBot="1" x14ac:dyDescent="0.35">
      <c r="F32" s="72" t="s">
        <v>649</v>
      </c>
      <c r="G32" s="69">
        <v>77000000</v>
      </c>
      <c r="H32" s="67">
        <v>48539327.200000003</v>
      </c>
      <c r="I32" s="73">
        <v>0.63038087272727272</v>
      </c>
    </row>
    <row r="33" spans="6:9" ht="16.2" thickBot="1" x14ac:dyDescent="0.35">
      <c r="F33" s="74" t="s">
        <v>650</v>
      </c>
      <c r="G33" s="75">
        <v>1428300000</v>
      </c>
      <c r="H33" s="75">
        <f>SUM(H2:H32)</f>
        <v>1242455320.8</v>
      </c>
      <c r="I33" s="76">
        <v>0.86988400252047882</v>
      </c>
    </row>
  </sheetData>
  <mergeCells count="5">
    <mergeCell ref="B1:D1"/>
    <mergeCell ref="A2:A5"/>
    <mergeCell ref="B2:B5"/>
    <mergeCell ref="C2:C5"/>
    <mergeCell ref="D2:D5"/>
  </mergeCell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6"/>
  <sheetViews>
    <sheetView workbookViewId="0">
      <selection activeCell="D6" sqref="D6"/>
    </sheetView>
  </sheetViews>
  <sheetFormatPr baseColWidth="10" defaultRowHeight="13.2" x14ac:dyDescent="0.25"/>
  <cols>
    <col min="1" max="1" width="39.21875" customWidth="1"/>
    <col min="2" max="2" width="34.77734375" customWidth="1"/>
    <col min="3" max="3" width="68.77734375" customWidth="1"/>
    <col min="4" max="4" width="15.886718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58.4" x14ac:dyDescent="0.25">
      <c r="A6" s="77" t="s">
        <v>124</v>
      </c>
      <c r="B6" s="81" t="s">
        <v>704</v>
      </c>
      <c r="C6" s="81" t="s">
        <v>705</v>
      </c>
      <c r="D6" s="57">
        <v>0.66</v>
      </c>
    </row>
  </sheetData>
  <mergeCells count="5">
    <mergeCell ref="B1:D1"/>
    <mergeCell ref="A2:A5"/>
    <mergeCell ref="B2:B5"/>
    <mergeCell ref="C2:C5"/>
    <mergeCell ref="D2:D5"/>
  </mergeCells>
  <conditionalFormatting sqref="D6">
    <cfRule type="cellIs" dxfId="38" priority="1" operator="between">
      <formula>0%</formula>
      <formula>59%</formula>
    </cfRule>
    <cfRule type="cellIs" dxfId="37" priority="2" operator="between">
      <formula>60%</formula>
      <formula>89%</formula>
    </cfRule>
    <cfRule type="cellIs" dxfId="36" priority="3" operator="between">
      <formula>90%</formula>
      <formula>100%</formula>
    </cfRule>
  </conditionalFormatting>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workbookViewId="0">
      <selection activeCell="D6" sqref="D6:D7"/>
    </sheetView>
  </sheetViews>
  <sheetFormatPr baseColWidth="10" defaultRowHeight="13.2" x14ac:dyDescent="0.25"/>
  <cols>
    <col min="1" max="1" width="34.109375" customWidth="1"/>
    <col min="2" max="3" width="39.77734375" customWidth="1"/>
    <col min="4" max="4" width="29.886718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92.4" x14ac:dyDescent="0.25">
      <c r="A6" s="247" t="s">
        <v>131</v>
      </c>
      <c r="B6" s="60" t="s">
        <v>707</v>
      </c>
      <c r="C6" s="60" t="s">
        <v>709</v>
      </c>
      <c r="D6" s="263">
        <v>0.33</v>
      </c>
    </row>
    <row r="7" spans="1:4" ht="105.6" x14ac:dyDescent="0.25">
      <c r="A7" s="248"/>
      <c r="B7" s="60" t="s">
        <v>708</v>
      </c>
      <c r="C7" s="60" t="s">
        <v>710</v>
      </c>
      <c r="D7" s="264"/>
    </row>
  </sheetData>
  <mergeCells count="7">
    <mergeCell ref="D6:D7"/>
    <mergeCell ref="A6:A7"/>
    <mergeCell ref="B1:D1"/>
    <mergeCell ref="A2:A5"/>
    <mergeCell ref="B2:B5"/>
    <mergeCell ref="C2:C5"/>
    <mergeCell ref="D2:D5"/>
  </mergeCells>
  <conditionalFormatting sqref="D6">
    <cfRule type="cellIs" dxfId="35" priority="1" operator="between">
      <formula>0%</formula>
      <formula>59%</formula>
    </cfRule>
    <cfRule type="cellIs" dxfId="34" priority="2" operator="between">
      <formula>60%</formula>
      <formula>89%</formula>
    </cfRule>
    <cfRule type="cellIs" dxfId="33" priority="3" operator="between">
      <formula>90%</formula>
      <formula>100%</formula>
    </cfRule>
  </conditionalFormatting>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zoomScale="55" zoomScaleNormal="55" workbookViewId="0">
      <selection activeCell="D6" sqref="D6:D7"/>
    </sheetView>
  </sheetViews>
  <sheetFormatPr baseColWidth="10" defaultRowHeight="13.2" x14ac:dyDescent="0.25"/>
  <cols>
    <col min="1" max="1" width="53.44140625" customWidth="1"/>
    <col min="2" max="2" width="26.5546875" customWidth="1"/>
    <col min="3" max="3" width="150.44140625" customWidth="1"/>
    <col min="4" max="4" width="24.55468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409.6" x14ac:dyDescent="0.25">
      <c r="A6" s="258" t="s">
        <v>718</v>
      </c>
      <c r="B6" s="83" t="s">
        <v>715</v>
      </c>
      <c r="C6" s="83" t="s">
        <v>714</v>
      </c>
      <c r="D6" s="265">
        <v>1</v>
      </c>
    </row>
    <row r="7" spans="1:4" ht="330" x14ac:dyDescent="0.25">
      <c r="A7" s="266"/>
      <c r="B7" s="83" t="s">
        <v>716</v>
      </c>
      <c r="C7" s="61" t="s">
        <v>717</v>
      </c>
      <c r="D7" s="265"/>
    </row>
  </sheetData>
  <mergeCells count="7">
    <mergeCell ref="D6:D7"/>
    <mergeCell ref="A6:A7"/>
    <mergeCell ref="B1:D1"/>
    <mergeCell ref="A2:A5"/>
    <mergeCell ref="B2:B5"/>
    <mergeCell ref="C2:C5"/>
    <mergeCell ref="D2:D5"/>
  </mergeCells>
  <conditionalFormatting sqref="D6">
    <cfRule type="cellIs" dxfId="32" priority="1" operator="between">
      <formula>0%</formula>
      <formula>59%</formula>
    </cfRule>
    <cfRule type="cellIs" dxfId="31" priority="2" operator="between">
      <formula>60%</formula>
      <formula>89%</formula>
    </cfRule>
    <cfRule type="cellIs" dxfId="30" priority="3" operator="between">
      <formula>90%</formula>
      <formula>100%</formula>
    </cfRule>
  </conditionalFormatting>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workbookViewId="0">
      <selection activeCell="D6" sqref="D6:D7"/>
    </sheetView>
  </sheetViews>
  <sheetFormatPr baseColWidth="10" defaultRowHeight="13.2" x14ac:dyDescent="0.25"/>
  <cols>
    <col min="1" max="1" width="41" customWidth="1"/>
    <col min="2" max="2" width="45.109375" customWidth="1"/>
    <col min="3" max="3" width="59.3320312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237.6" x14ac:dyDescent="0.25">
      <c r="A6" s="258" t="s">
        <v>149</v>
      </c>
      <c r="B6" s="83" t="s">
        <v>719</v>
      </c>
      <c r="C6" s="83" t="s">
        <v>721</v>
      </c>
      <c r="D6" s="265">
        <v>1</v>
      </c>
    </row>
    <row r="7" spans="1:4" ht="26.4" x14ac:dyDescent="0.25">
      <c r="A7" s="258"/>
      <c r="B7" s="83" t="s">
        <v>720</v>
      </c>
      <c r="C7" s="83" t="s">
        <v>722</v>
      </c>
      <c r="D7" s="265"/>
    </row>
  </sheetData>
  <mergeCells count="7">
    <mergeCell ref="D6:D7"/>
    <mergeCell ref="A6:A7"/>
    <mergeCell ref="B1:D1"/>
    <mergeCell ref="A2:A5"/>
    <mergeCell ref="B2:B5"/>
    <mergeCell ref="C2:C5"/>
    <mergeCell ref="D2:D5"/>
  </mergeCells>
  <conditionalFormatting sqref="D6">
    <cfRule type="cellIs" dxfId="29" priority="1" operator="between">
      <formula>0%</formula>
      <formula>59%</formula>
    </cfRule>
    <cfRule type="cellIs" dxfId="28" priority="2" operator="between">
      <formula>60%</formula>
      <formula>89%</formula>
    </cfRule>
    <cfRule type="cellIs" dxfId="27" priority="3" operator="between">
      <formula>90%</formula>
      <formula>100%</formula>
    </cfRule>
  </conditionalFormatting>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workbookViewId="0">
      <selection activeCell="D6" sqref="D6:D7"/>
    </sheetView>
  </sheetViews>
  <sheetFormatPr baseColWidth="10" defaultRowHeight="13.2" x14ac:dyDescent="0.25"/>
  <cols>
    <col min="1" max="1" width="39.44140625" customWidth="1"/>
    <col min="2" max="2" width="39.21875" customWidth="1"/>
    <col min="3" max="3" width="43.88671875" customWidth="1"/>
    <col min="4" max="4" width="20.664062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66" x14ac:dyDescent="0.25">
      <c r="A6" s="258" t="s">
        <v>725</v>
      </c>
      <c r="B6" s="83" t="s">
        <v>726</v>
      </c>
      <c r="C6" s="83" t="s">
        <v>728</v>
      </c>
      <c r="D6" s="265">
        <v>1</v>
      </c>
    </row>
    <row r="7" spans="1:4" ht="316.8" x14ac:dyDescent="0.25">
      <c r="A7" s="258"/>
      <c r="B7" s="83" t="s">
        <v>727</v>
      </c>
      <c r="C7" s="83" t="s">
        <v>729</v>
      </c>
      <c r="D7" s="265"/>
    </row>
  </sheetData>
  <mergeCells count="7">
    <mergeCell ref="A6:A7"/>
    <mergeCell ref="D6:D7"/>
    <mergeCell ref="B1:D1"/>
    <mergeCell ref="A2:A5"/>
    <mergeCell ref="B2:B5"/>
    <mergeCell ref="C2:C5"/>
    <mergeCell ref="D2:D5"/>
  </mergeCells>
  <conditionalFormatting sqref="D6">
    <cfRule type="cellIs" dxfId="26" priority="1" operator="between">
      <formula>0%</formula>
      <formula>59%</formula>
    </cfRule>
    <cfRule type="cellIs" dxfId="25" priority="2" operator="between">
      <formula>60%</formula>
      <formula>89%</formula>
    </cfRule>
    <cfRule type="cellIs" dxfId="24" priority="3" operator="between">
      <formula>90%</formula>
      <formula>100%</formula>
    </cfRule>
  </conditionalFormatting>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zoomScale="85" zoomScaleNormal="85" workbookViewId="0">
      <selection sqref="A1:D6"/>
    </sheetView>
  </sheetViews>
  <sheetFormatPr baseColWidth="10" defaultRowHeight="13.2" x14ac:dyDescent="0.25"/>
  <cols>
    <col min="1" max="2" width="53.88671875" customWidth="1"/>
    <col min="3" max="3" width="55.1093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71.6" x14ac:dyDescent="0.25">
      <c r="A6" s="83" t="s">
        <v>730</v>
      </c>
      <c r="B6" s="83" t="s">
        <v>731</v>
      </c>
      <c r="C6" s="61" t="s">
        <v>732</v>
      </c>
      <c r="D6" s="86">
        <v>1</v>
      </c>
    </row>
    <row r="7" spans="1:4" x14ac:dyDescent="0.25">
      <c r="D7" s="85"/>
    </row>
  </sheetData>
  <mergeCells count="5">
    <mergeCell ref="B1:D1"/>
    <mergeCell ref="A2:A5"/>
    <mergeCell ref="B2:B5"/>
    <mergeCell ref="C2:C5"/>
    <mergeCell ref="D2:D5"/>
  </mergeCells>
  <conditionalFormatting sqref="D6">
    <cfRule type="cellIs" dxfId="23" priority="1" operator="between">
      <formula>0%</formula>
      <formula>59%</formula>
    </cfRule>
    <cfRule type="cellIs" dxfId="22" priority="2" operator="between">
      <formula>60%</formula>
      <formula>89%</formula>
    </cfRule>
    <cfRule type="cellIs" dxfId="21" priority="3" operator="between">
      <formula>90%</formula>
      <formula>100%</formula>
    </cfRule>
  </conditionalFormatting>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8"/>
  <sheetViews>
    <sheetView zoomScale="85" zoomScaleNormal="85" workbookViewId="0">
      <selection activeCell="D6" sqref="D6"/>
    </sheetView>
  </sheetViews>
  <sheetFormatPr baseColWidth="10" defaultRowHeight="13.2" x14ac:dyDescent="0.25"/>
  <cols>
    <col min="1" max="1" width="34.33203125" customWidth="1"/>
    <col min="2" max="2" width="32.109375" customWidth="1"/>
    <col min="3" max="3" width="80.21875" customWidth="1"/>
    <col min="4" max="4" width="25.554687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45.19999999999999" x14ac:dyDescent="0.25">
      <c r="A6" s="258" t="s">
        <v>173</v>
      </c>
      <c r="B6" s="83" t="s">
        <v>734</v>
      </c>
      <c r="C6" s="83" t="s">
        <v>737</v>
      </c>
      <c r="D6" s="86">
        <v>1</v>
      </c>
    </row>
    <row r="7" spans="1:4" ht="158.4" x14ac:dyDescent="0.25">
      <c r="A7" s="258"/>
      <c r="B7" s="83" t="s">
        <v>735</v>
      </c>
      <c r="C7" s="83" t="s">
        <v>738</v>
      </c>
      <c r="D7" s="86">
        <v>1</v>
      </c>
    </row>
    <row r="8" spans="1:4" ht="52.8" x14ac:dyDescent="0.25">
      <c r="A8" s="258"/>
      <c r="B8" s="61" t="s">
        <v>736</v>
      </c>
      <c r="C8" s="83" t="s">
        <v>739</v>
      </c>
      <c r="D8" s="86">
        <v>1</v>
      </c>
    </row>
  </sheetData>
  <mergeCells count="6">
    <mergeCell ref="A6:A8"/>
    <mergeCell ref="B1:D1"/>
    <mergeCell ref="A2:A5"/>
    <mergeCell ref="B2:B5"/>
    <mergeCell ref="C2:C5"/>
    <mergeCell ref="D2:D5"/>
  </mergeCells>
  <conditionalFormatting sqref="D6">
    <cfRule type="cellIs" dxfId="20" priority="7" operator="between">
      <formula>0%</formula>
      <formula>59%</formula>
    </cfRule>
    <cfRule type="cellIs" dxfId="19" priority="8" operator="between">
      <formula>60%</formula>
      <formula>89%</formula>
    </cfRule>
    <cfRule type="cellIs" dxfId="18" priority="9" operator="between">
      <formula>90%</formula>
      <formula>100%</formula>
    </cfRule>
  </conditionalFormatting>
  <conditionalFormatting sqref="D7">
    <cfRule type="cellIs" dxfId="17" priority="4" operator="between">
      <formula>0%</formula>
      <formula>59%</formula>
    </cfRule>
    <cfRule type="cellIs" dxfId="16" priority="5" operator="between">
      <formula>60%</formula>
      <formula>89%</formula>
    </cfRule>
    <cfRule type="cellIs" dxfId="15" priority="6" operator="between">
      <formula>90%</formula>
      <formula>100%</formula>
    </cfRule>
  </conditionalFormatting>
  <conditionalFormatting sqref="D8">
    <cfRule type="cellIs" dxfId="14" priority="1" operator="between">
      <formula>0%</formula>
      <formula>59%</formula>
    </cfRule>
    <cfRule type="cellIs" dxfId="13" priority="2" operator="between">
      <formula>60%</formula>
      <formula>89%</formula>
    </cfRule>
    <cfRule type="cellIs" dxfId="12" priority="3" operator="between">
      <formula>90%</formula>
      <formula>100%</formula>
    </cfRule>
  </conditionalFormatting>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workbookViewId="0">
      <selection activeCell="D6" sqref="D6"/>
    </sheetView>
  </sheetViews>
  <sheetFormatPr baseColWidth="10" defaultRowHeight="13.2" x14ac:dyDescent="0.25"/>
  <cols>
    <col min="1" max="1" width="23.88671875" customWidth="1"/>
    <col min="2" max="2" width="34.44140625" customWidth="1"/>
    <col min="3" max="3" width="54.6640625" customWidth="1"/>
  </cols>
  <sheetData>
    <row r="1" spans="1:4" ht="13.8" x14ac:dyDescent="0.25">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45.19999999999999" x14ac:dyDescent="0.25">
      <c r="A6" s="258" t="s">
        <v>181</v>
      </c>
      <c r="B6" s="83" t="s">
        <v>740</v>
      </c>
      <c r="C6" s="61" t="s">
        <v>743</v>
      </c>
      <c r="D6" s="86">
        <v>1</v>
      </c>
    </row>
    <row r="7" spans="1:4" ht="145.19999999999999" x14ac:dyDescent="0.25">
      <c r="A7" s="258"/>
      <c r="B7" s="83" t="s">
        <v>741</v>
      </c>
      <c r="C7" s="61" t="s">
        <v>742</v>
      </c>
      <c r="D7" s="86">
        <v>1</v>
      </c>
    </row>
  </sheetData>
  <mergeCells count="6">
    <mergeCell ref="A6:A7"/>
    <mergeCell ref="B1:D1"/>
    <mergeCell ref="A2:A5"/>
    <mergeCell ref="B2:B5"/>
    <mergeCell ref="C2:C5"/>
    <mergeCell ref="D2:D5"/>
  </mergeCells>
  <conditionalFormatting sqref="D6">
    <cfRule type="cellIs" dxfId="11" priority="4" operator="between">
      <formula>0%</formula>
      <formula>59%</formula>
    </cfRule>
    <cfRule type="cellIs" dxfId="10" priority="5" operator="between">
      <formula>60%</formula>
      <formula>89%</formula>
    </cfRule>
    <cfRule type="cellIs" dxfId="9" priority="6" operator="between">
      <formula>90%</formula>
      <formula>100%</formula>
    </cfRule>
  </conditionalFormatting>
  <conditionalFormatting sqref="D7">
    <cfRule type="cellIs" dxfId="8" priority="1" operator="between">
      <formula>0%</formula>
      <formula>59%</formula>
    </cfRule>
    <cfRule type="cellIs" dxfId="7" priority="2" operator="between">
      <formula>60%</formula>
      <formula>89%</formula>
    </cfRule>
    <cfRule type="cellIs" dxfId="6" priority="3" operator="between">
      <formula>90%</formula>
      <formula>100%</formula>
    </cfRule>
  </conditionalFormatting>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7"/>
  <sheetViews>
    <sheetView workbookViewId="0"/>
  </sheetViews>
  <sheetFormatPr baseColWidth="10" defaultRowHeight="13.2" x14ac:dyDescent="0.25"/>
  <cols>
    <col min="1" max="1" width="58.88671875" customWidth="1"/>
    <col min="2" max="2" width="42.77734375" customWidth="1"/>
    <col min="3" max="3" width="69" customWidth="1"/>
    <col min="4" max="4" width="15.44140625" customWidth="1"/>
  </cols>
  <sheetData>
    <row r="1" spans="1:4" ht="13.8" x14ac:dyDescent="0.25">
      <c r="A1" s="58"/>
      <c r="B1" s="135" t="s">
        <v>12</v>
      </c>
      <c r="C1" s="135"/>
      <c r="D1" s="135"/>
    </row>
    <row r="2" spans="1:4" x14ac:dyDescent="0.25">
      <c r="A2" s="143" t="s">
        <v>15</v>
      </c>
      <c r="B2" s="143" t="s">
        <v>23</v>
      </c>
      <c r="C2" s="143" t="s">
        <v>24</v>
      </c>
      <c r="D2" s="143" t="s">
        <v>25</v>
      </c>
    </row>
    <row r="3" spans="1:4" x14ac:dyDescent="0.25">
      <c r="A3" s="143"/>
      <c r="B3" s="143"/>
      <c r="C3" s="143"/>
      <c r="D3" s="143"/>
    </row>
    <row r="4" spans="1:4" x14ac:dyDescent="0.25">
      <c r="A4" s="143"/>
      <c r="B4" s="143"/>
      <c r="C4" s="143"/>
      <c r="D4" s="143"/>
    </row>
    <row r="5" spans="1:4" x14ac:dyDescent="0.25">
      <c r="A5" s="143"/>
      <c r="B5" s="143"/>
      <c r="C5" s="143"/>
      <c r="D5" s="143"/>
    </row>
    <row r="6" spans="1:4" ht="158.4" x14ac:dyDescent="0.25">
      <c r="A6" s="258" t="s">
        <v>192</v>
      </c>
      <c r="B6" s="83" t="s">
        <v>745</v>
      </c>
      <c r="C6" s="61" t="s">
        <v>747</v>
      </c>
      <c r="D6" s="86">
        <v>1</v>
      </c>
    </row>
    <row r="7" spans="1:4" ht="145.19999999999999" x14ac:dyDescent="0.25">
      <c r="A7" s="258"/>
      <c r="B7" s="83" t="s">
        <v>746</v>
      </c>
      <c r="C7" s="83" t="s">
        <v>748</v>
      </c>
      <c r="D7" s="86">
        <v>1</v>
      </c>
    </row>
  </sheetData>
  <mergeCells count="6">
    <mergeCell ref="A6:A7"/>
    <mergeCell ref="B1:D1"/>
    <mergeCell ref="A2:A5"/>
    <mergeCell ref="B2:B5"/>
    <mergeCell ref="C2:C5"/>
    <mergeCell ref="D2:D5"/>
  </mergeCells>
  <conditionalFormatting sqref="D6">
    <cfRule type="cellIs" dxfId="5" priority="4" operator="between">
      <formula>0%</formula>
      <formula>59%</formula>
    </cfRule>
    <cfRule type="cellIs" dxfId="4" priority="5" operator="between">
      <formula>60%</formula>
      <formula>89%</formula>
    </cfRule>
    <cfRule type="cellIs" dxfId="3" priority="6" operator="between">
      <formula>90%</formula>
      <formula>100%</formula>
    </cfRule>
  </conditionalFormatting>
  <conditionalFormatting sqref="D7">
    <cfRule type="cellIs" dxfId="2" priority="1" operator="between">
      <formula>0%</formula>
      <formula>59%</formula>
    </cfRule>
    <cfRule type="cellIs" dxfId="1" priority="2" operator="between">
      <formula>60%</formula>
      <formula>89%</formula>
    </cfRule>
    <cfRule type="cellIs" dxfId="0" priority="3" operator="between">
      <formula>90%</formula>
      <formula>100%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24</vt:i4>
      </vt:variant>
    </vt:vector>
  </HeadingPairs>
  <TitlesOfParts>
    <vt:vector size="24" baseType="lpstr">
      <vt:lpstr>Contexto Estratégico</vt:lpstr>
      <vt:lpstr>Mapa Riesgos Corrupción </vt:lpstr>
      <vt:lpstr>RIESGO 1</vt:lpstr>
      <vt:lpstr>RIESGO 1_</vt:lpstr>
      <vt:lpstr>RIESGO 2</vt:lpstr>
      <vt:lpstr>RIESGO 3</vt:lpstr>
      <vt:lpstr>RIESGO 4</vt:lpstr>
      <vt:lpstr>RIESGO 5</vt:lpstr>
      <vt:lpstr>RIESGO 6</vt:lpstr>
      <vt:lpstr>RIESGO 7</vt:lpstr>
      <vt:lpstr>RIESGO 8</vt:lpstr>
      <vt:lpstr>RIESGO 9</vt:lpstr>
      <vt:lpstr>RIESGO 10</vt:lpstr>
      <vt:lpstr>RIESGO 11</vt:lpstr>
      <vt:lpstr>RIESGO 12</vt:lpstr>
      <vt:lpstr>RIESGO 13</vt:lpstr>
      <vt:lpstr>RIESGO 14</vt:lpstr>
      <vt:lpstr>RIESGO 15</vt:lpstr>
      <vt:lpstr>RIESGO 16</vt:lpstr>
      <vt:lpstr>RIESGO 17</vt:lpstr>
      <vt:lpstr>RIESGO 18</vt:lpstr>
      <vt:lpstr>RIESGO 19</vt:lpstr>
      <vt:lpstr>RIESGO 20</vt:lpstr>
      <vt:lpstr>RIESGO 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MURCIA</dc:creator>
  <cp:lastModifiedBy>DCC</cp:lastModifiedBy>
  <dcterms:created xsi:type="dcterms:W3CDTF">2021-01-29T20:42:51Z</dcterms:created>
  <dcterms:modified xsi:type="dcterms:W3CDTF">2023-01-19T14:06:25Z</dcterms:modified>
</cp:coreProperties>
</file>