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svg" ContentType="image/svg+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rubio\Desktop\CARMEN ALICIA RUBIO\PLANEACIÓN 2025\PLANES\PTEP 2025\"/>
    </mc:Choice>
  </mc:AlternateContent>
  <xr:revisionPtr revIDLastSave="0" documentId="13_ncr:1_{7DFFD4BC-E241-405C-8B8C-0BF477900118}" xr6:coauthVersionLast="47" xr6:coauthVersionMax="47" xr10:uidLastSave="{00000000-0000-0000-0000-000000000000}"/>
  <bookViews>
    <workbookView xWindow="-120" yWindow="-120" windowWidth="29040" windowHeight="15720" firstSheet="1" activeTab="5" xr2:uid="{B3E1DAA3-32E7-4E09-9B13-658839F38A6D}"/>
  </bookViews>
  <sheets>
    <sheet name="Control de cambios" sheetId="1" r:id="rId1"/>
    <sheet name="PTEP" sheetId="2" r:id="rId2"/>
    <sheet name="1. GESTIÓN DEL RIESGO" sheetId="3" r:id="rId3"/>
    <sheet name="1.1. Riesgos de corrupción" sheetId="4" r:id="rId4"/>
    <sheet name="1.2. Riesgos para la integridad" sheetId="19" r:id="rId5"/>
    <sheet name="1.3. LAFT - FPADM" sheetId="20" r:id="rId6"/>
    <sheet name="1.4. Canales de denuncia" sheetId="5" r:id="rId7"/>
    <sheet name="1.5. Debida diligencia" sheetId="6" r:id="rId8"/>
    <sheet name="2. REDES Y ARTICULACIÓN" sheetId="7" r:id="rId9"/>
    <sheet name="2.1. Redes internas" sheetId="8" r:id="rId10"/>
    <sheet name="2.2. Redes externas" sheetId="18" r:id="rId11"/>
    <sheet name="3. LEGALIDAD Y ESTADO ABIERTO" sheetId="9" r:id="rId12"/>
    <sheet name="3.1. AIPT" sheetId="10" r:id="rId13"/>
    <sheet name="3.2. PCC y RCC" sheetId="11" r:id="rId14"/>
    <sheet name="3.3. Integridad en el SP" sheetId="12" r:id="rId15"/>
    <sheet name="4. INICIATIVAS ADICIONALES" sheetId="13" r:id="rId16"/>
    <sheet name="4.1.Racionalización de trámites" sheetId="15" r:id="rId17"/>
    <sheet name="4.2. Relacionamiento Ciudadano" sheetId="16" r:id="rId18"/>
    <sheet name="4.3. Conflicto de Intereses" sheetId="17" r:id="rId19"/>
    <sheet name="5. FORMACIÓN" sheetId="14"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 i="14" l="1"/>
  <c r="M10" i="14" s="1"/>
  <c r="J10" i="14"/>
  <c r="Q8" i="20"/>
  <c r="O8" i="20"/>
  <c r="S8" i="20" s="1"/>
  <c r="H8" i="20"/>
  <c r="F8" i="20"/>
  <c r="J8" i="20" s="1"/>
  <c r="Q10" i="19"/>
  <c r="O10" i="19"/>
  <c r="S10" i="19" s="1"/>
  <c r="H10" i="19"/>
  <c r="F10" i="19"/>
  <c r="J10" i="19" s="1"/>
  <c r="Q9" i="19"/>
  <c r="O9" i="19"/>
  <c r="S9" i="19" s="1"/>
  <c r="H9" i="19"/>
  <c r="F9" i="19"/>
  <c r="J9" i="19" s="1"/>
  <c r="Q8" i="19"/>
  <c r="S8" i="19" s="1"/>
  <c r="O8" i="19"/>
  <c r="H8" i="19"/>
  <c r="J8" i="19" s="1"/>
  <c r="F8" i="19"/>
  <c r="S71" i="4"/>
  <c r="Q71" i="4"/>
  <c r="O71" i="4"/>
  <c r="H71" i="4"/>
  <c r="J71" i="4" s="1"/>
  <c r="G71" i="4"/>
  <c r="Q67" i="4"/>
  <c r="O67" i="4"/>
  <c r="S67" i="4" s="1"/>
  <c r="H67" i="4"/>
  <c r="J67" i="4" s="1"/>
  <c r="G67" i="4"/>
  <c r="Q64" i="4"/>
  <c r="O64" i="4"/>
  <c r="S64" i="4" s="1"/>
  <c r="H64" i="4"/>
  <c r="J64" i="4" s="1"/>
  <c r="G64" i="4"/>
  <c r="S62" i="4"/>
  <c r="Q62" i="4"/>
  <c r="O62" i="4"/>
  <c r="H62" i="4"/>
  <c r="J62" i="4" s="1"/>
  <c r="G62" i="4"/>
  <c r="Q59" i="4"/>
  <c r="O59" i="4"/>
  <c r="S59" i="4" s="1"/>
  <c r="H59" i="4"/>
  <c r="J59" i="4" s="1"/>
  <c r="G59" i="4"/>
  <c r="Q57" i="4"/>
  <c r="O57" i="4"/>
  <c r="S57" i="4" s="1"/>
  <c r="H57" i="4"/>
  <c r="J57" i="4" s="1"/>
  <c r="G57" i="4"/>
  <c r="S54" i="4"/>
  <c r="Q54" i="4"/>
  <c r="O54" i="4"/>
  <c r="H54" i="4"/>
  <c r="J54" i="4" s="1"/>
  <c r="G54" i="4"/>
  <c r="Q50" i="4"/>
  <c r="O50" i="4"/>
  <c r="S50" i="4" s="1"/>
  <c r="H50" i="4"/>
  <c r="J50" i="4" s="1"/>
  <c r="G50" i="4"/>
  <c r="Q46" i="4"/>
  <c r="O46" i="4"/>
  <c r="S46" i="4" s="1"/>
  <c r="H46" i="4"/>
  <c r="J46" i="4" s="1"/>
  <c r="G46" i="4"/>
  <c r="S43" i="4"/>
  <c r="Q43" i="4"/>
  <c r="O43" i="4"/>
  <c r="H43" i="4"/>
  <c r="J43" i="4" s="1"/>
  <c r="G43" i="4"/>
  <c r="Q41" i="4"/>
  <c r="O41" i="4"/>
  <c r="S41" i="4" s="1"/>
  <c r="H41" i="4"/>
  <c r="J41" i="4" s="1"/>
  <c r="G41" i="4"/>
  <c r="Q38" i="4"/>
  <c r="O38" i="4"/>
  <c r="S38" i="4" s="1"/>
  <c r="H38" i="4"/>
  <c r="J38" i="4" s="1"/>
  <c r="G38" i="4"/>
  <c r="S35" i="4"/>
  <c r="Q35" i="4"/>
  <c r="O35" i="4"/>
  <c r="H35" i="4"/>
  <c r="J35" i="4" s="1"/>
  <c r="G35" i="4"/>
  <c r="Q32" i="4"/>
  <c r="O32" i="4"/>
  <c r="S32" i="4" s="1"/>
  <c r="H32" i="4"/>
  <c r="J32" i="4" s="1"/>
  <c r="G32" i="4"/>
  <c r="Q30" i="4"/>
  <c r="O30" i="4"/>
  <c r="S30" i="4" s="1"/>
  <c r="H30" i="4"/>
  <c r="J30" i="4" s="1"/>
  <c r="G30" i="4"/>
  <c r="Q27" i="4"/>
  <c r="H27" i="4"/>
  <c r="J27" i="4" s="1"/>
  <c r="G27" i="4"/>
  <c r="Q24" i="4"/>
  <c r="H24" i="4"/>
  <c r="J24" i="4" s="1"/>
  <c r="G24" i="4"/>
  <c r="Q21" i="4"/>
  <c r="H21" i="4"/>
  <c r="Q18" i="4"/>
  <c r="H18" i="4"/>
  <c r="J18" i="4" s="1"/>
  <c r="G18" i="4"/>
  <c r="S15" i="4"/>
  <c r="T15" i="4" s="1"/>
  <c r="R15" i="4"/>
  <c r="P15" i="4"/>
  <c r="H15" i="4"/>
  <c r="J15" i="4" s="1"/>
  <c r="G15" i="4"/>
  <c r="S14" i="4"/>
  <c r="T14" i="4" s="1"/>
  <c r="R14" i="4"/>
  <c r="P14" i="4"/>
  <c r="H14" i="4"/>
  <c r="J14" i="4" s="1"/>
  <c r="G14" i="4"/>
  <c r="J7" i="14" l="1"/>
  <c r="J8" i="14"/>
  <c r="J9" i="14"/>
  <c r="J6" i="14"/>
  <c r="L6" i="14" s="1"/>
  <c r="M6" i="14" s="1"/>
  <c r="L6" i="17"/>
  <c r="J13" i="17"/>
  <c r="J12" i="17"/>
  <c r="J10" i="17"/>
  <c r="J7" i="17"/>
  <c r="J6" i="17"/>
  <c r="M6" i="17" s="1"/>
  <c r="M9" i="16"/>
  <c r="M7" i="16"/>
  <c r="M6" i="16"/>
  <c r="L9" i="16"/>
  <c r="L7" i="16"/>
  <c r="L6" i="16"/>
  <c r="J10" i="16"/>
  <c r="J9" i="16"/>
  <c r="J7" i="16"/>
  <c r="J6" i="16"/>
  <c r="J14" i="12"/>
  <c r="J12" i="12"/>
  <c r="J8" i="12"/>
  <c r="J6" i="12"/>
  <c r="L16" i="11"/>
  <c r="J22" i="11"/>
  <c r="J21" i="11"/>
  <c r="J11" i="11"/>
  <c r="J8" i="11"/>
  <c r="J7" i="11"/>
  <c r="J16" i="11"/>
  <c r="J19" i="11"/>
  <c r="J20" i="11"/>
  <c r="J13" i="11"/>
  <c r="J10" i="11"/>
  <c r="J9" i="11"/>
  <c r="J6" i="11"/>
  <c r="L43" i="10"/>
  <c r="M43" i="10" s="1"/>
  <c r="J43" i="10"/>
  <c r="L33" i="10"/>
  <c r="M33" i="10" s="1"/>
  <c r="L17" i="10"/>
  <c r="M17" i="10" s="1"/>
  <c r="J41" i="10"/>
  <c r="J29" i="10"/>
  <c r="J33" i="10"/>
  <c r="J37" i="10"/>
  <c r="J25" i="10"/>
  <c r="J21" i="10"/>
  <c r="J20" i="10"/>
  <c r="J17" i="10"/>
  <c r="J15" i="10"/>
  <c r="J14" i="10"/>
  <c r="J13" i="10"/>
  <c r="J9" i="10"/>
  <c r="J8" i="10"/>
  <c r="J7" i="10"/>
  <c r="J6" i="10"/>
  <c r="J7" i="18"/>
  <c r="J6" i="18"/>
  <c r="L6" i="8"/>
  <c r="J14" i="8"/>
  <c r="J10" i="8"/>
  <c r="J6" i="8"/>
  <c r="J14" i="5"/>
  <c r="L14" i="5" s="1"/>
  <c r="J10" i="5"/>
  <c r="J23" i="5"/>
  <c r="J11" i="6"/>
  <c r="L11" i="6" s="1"/>
  <c r="M11" i="6" s="1"/>
  <c r="J7" i="6"/>
  <c r="J6" i="6"/>
  <c r="J20" i="5"/>
  <c r="J16" i="5"/>
  <c r="L16" i="5" s="1"/>
  <c r="J15" i="5"/>
  <c r="J6" i="5"/>
  <c r="L6" i="3"/>
  <c r="L10" i="3"/>
  <c r="L16" i="3"/>
  <c r="J16" i="3"/>
  <c r="J13" i="3"/>
  <c r="J8" i="3"/>
  <c r="J10" i="3"/>
  <c r="J9" i="3"/>
  <c r="J7" i="3"/>
  <c r="J6" i="3"/>
  <c r="L6" i="12" l="1"/>
  <c r="M6" i="12" s="1"/>
  <c r="M16" i="11"/>
  <c r="L6" i="11"/>
  <c r="M6" i="11" s="1"/>
  <c r="L10" i="11"/>
  <c r="M10" i="11" s="1"/>
  <c r="L13" i="10"/>
  <c r="M13" i="10" s="1"/>
  <c r="L6" i="10"/>
  <c r="M6" i="10" s="1"/>
  <c r="L6" i="18"/>
  <c r="M6" i="18" s="1"/>
  <c r="M6" i="8"/>
  <c r="M14" i="5"/>
  <c r="L6" i="6"/>
  <c r="M6" i="6" s="1"/>
  <c r="M16" i="5"/>
  <c r="L6" i="5"/>
  <c r="M6" i="5" s="1"/>
  <c r="M26" i="5" s="1"/>
  <c r="M16" i="3"/>
  <c r="M6" i="3"/>
  <c r="M10" i="3"/>
  <c r="M19" i="3" l="1"/>
  <c r="T21" i="4"/>
  <c r="S21" i="4"/>
  <c r="O21" i="4"/>
  <c r="P21" i="4"/>
  <c r="P24" i="4"/>
  <c r="O24" i="4"/>
  <c r="S24" i="4"/>
  <c r="T24" i="4"/>
  <c r="P27" i="4"/>
  <c r="O27" i="4"/>
  <c r="S27" i="4"/>
  <c r="T27" i="4"/>
  <c r="G21" i="4"/>
  <c r="F21" i="4"/>
  <c r="J21" i="4"/>
  <c r="P18" i="4"/>
  <c r="O18" i="4"/>
  <c r="S18" i="4"/>
  <c r="T1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10" authorId="0" shapeId="0" xr:uid="{77542C40-1C1D-4BE7-B0D1-FF9C5802AB73}">
      <text>
        <r>
          <rPr>
            <b/>
            <sz val="11"/>
            <color indexed="81"/>
            <rFont val="Arial"/>
            <family val="2"/>
          </rPr>
          <t>Es el por qué podría llegar a materializarse el riesgo</t>
        </r>
      </text>
    </comment>
    <comment ref="D10" authorId="0" shapeId="0" xr:uid="{09361977-62EC-4D2E-95CD-EB5078FB3785}">
      <text>
        <r>
          <rPr>
            <b/>
            <sz val="11"/>
            <color indexed="81"/>
            <rFont val="Arial"/>
            <family val="2"/>
          </rPr>
          <t>Situación que puede llegar a afectar el logro de los objetivos de la entidad</t>
        </r>
      </text>
    </comment>
    <comment ref="E10" authorId="0" shapeId="0" xr:uid="{9B47657A-68C6-45D0-AA86-2BAE577A4B6C}">
      <text>
        <r>
          <rPr>
            <b/>
            <sz val="11"/>
            <color indexed="81"/>
            <rFont val="Arial"/>
            <family val="2"/>
          </rPr>
          <t>Qué le pasaría a la entidad si el riesgo se llega a materializar?</t>
        </r>
      </text>
    </comment>
    <comment ref="U10" authorId="0" shapeId="0" xr:uid="{AD3E4B19-BF44-4D18-A45B-01070AD24121}">
      <text>
        <r>
          <rPr>
            <b/>
            <sz val="11"/>
            <color indexed="81"/>
            <rFont val="Arial"/>
            <family val="2"/>
          </rPr>
          <t>Preventivas o Correctivas</t>
        </r>
        <r>
          <rPr>
            <b/>
            <sz val="9"/>
            <color indexed="81"/>
            <rFont val="Tahoma"/>
            <family val="2"/>
          </rPr>
          <t xml:space="preserve">
</t>
        </r>
      </text>
    </comment>
    <comment ref="Y10" authorId="0" shapeId="0" xr:uid="{7CD25EDB-FA71-4881-B349-463FAE053395}">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DF1DEA72-42DD-4882-A07B-104850FDB6EC}">
      <text>
        <r>
          <rPr>
            <b/>
            <sz val="11"/>
            <color indexed="81"/>
            <rFont val="Arial"/>
            <family val="2"/>
          </rPr>
          <t>Es el por qué podría llegar a materializarse el riesgo</t>
        </r>
      </text>
    </comment>
    <comment ref="D4" authorId="0" shapeId="0" xr:uid="{619D587D-C21F-4AA1-A287-AEDC51BB4800}">
      <text>
        <r>
          <rPr>
            <b/>
            <sz val="11"/>
            <color indexed="81"/>
            <rFont val="Arial"/>
            <family val="2"/>
          </rPr>
          <t>Situación que puede llegar a afectar el logro de los objetivos de la entidad</t>
        </r>
      </text>
    </comment>
    <comment ref="E4" authorId="0" shapeId="0" xr:uid="{BC0A5759-DDC3-4AAA-913D-2B56313B4E45}">
      <text>
        <r>
          <rPr>
            <b/>
            <sz val="11"/>
            <color indexed="81"/>
            <rFont val="Arial"/>
            <family val="2"/>
          </rPr>
          <t>Qué le pasaría a la entidad si el riesgo se llega a materializar?</t>
        </r>
      </text>
    </comment>
    <comment ref="U4" authorId="0" shapeId="0" xr:uid="{2915C62B-2342-4A61-B098-E3A17B04234C}">
      <text>
        <r>
          <rPr>
            <b/>
            <sz val="11"/>
            <color indexed="81"/>
            <rFont val="Arial"/>
            <family val="2"/>
          </rPr>
          <t>Preventivas o Correctivas</t>
        </r>
        <r>
          <rPr>
            <b/>
            <sz val="9"/>
            <color indexed="81"/>
            <rFont val="Tahoma"/>
            <family val="2"/>
          </rPr>
          <t xml:space="preserve">
</t>
        </r>
      </text>
    </comment>
    <comment ref="Y4" authorId="0" shapeId="0" xr:uid="{674F90CA-3B15-4C6D-8406-A8CDFF24CE81}">
      <text>
        <r>
          <rPr>
            <b/>
            <sz val="11"/>
            <color indexed="8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A4E53A56-FA60-475B-874B-D81E03C04227}">
      <text>
        <r>
          <rPr>
            <b/>
            <sz val="11"/>
            <color indexed="81"/>
            <rFont val="Arial"/>
            <family val="2"/>
          </rPr>
          <t>Es el por qué podría llegar a materializarse el riesgo</t>
        </r>
      </text>
    </comment>
    <comment ref="D4" authorId="0" shapeId="0" xr:uid="{64F0CD55-86DB-4DFE-B13E-284E3BB61003}">
      <text>
        <r>
          <rPr>
            <b/>
            <sz val="11"/>
            <color indexed="81"/>
            <rFont val="Arial"/>
            <family val="2"/>
          </rPr>
          <t>Situación que puede llegar a afectar el logro de los objetivos de la entidad</t>
        </r>
      </text>
    </comment>
    <comment ref="E4" authorId="0" shapeId="0" xr:uid="{A8E6D9F2-D15C-45FE-8AB1-5272DF92885F}">
      <text>
        <r>
          <rPr>
            <b/>
            <sz val="11"/>
            <color indexed="81"/>
            <rFont val="Arial"/>
            <family val="2"/>
          </rPr>
          <t>Qué le pasaría a la entidad si el riesgo se llega a materializar?</t>
        </r>
      </text>
    </comment>
    <comment ref="U4" authorId="0" shapeId="0" xr:uid="{74FD3ABF-9300-440A-B89D-957CF18947C5}">
      <text>
        <r>
          <rPr>
            <b/>
            <sz val="11"/>
            <color indexed="81"/>
            <rFont val="Arial"/>
            <family val="2"/>
          </rPr>
          <t>Preventivas o Correctivas</t>
        </r>
        <r>
          <rPr>
            <b/>
            <sz val="9"/>
            <color indexed="81"/>
            <rFont val="Tahoma"/>
            <family val="2"/>
          </rPr>
          <t xml:space="preserve">
</t>
        </r>
      </text>
    </comment>
    <comment ref="Y4" authorId="0" shapeId="0" xr:uid="{AFD932D0-E163-4DFE-B0E8-57B525BB6D18}">
      <text>
        <r>
          <rPr>
            <b/>
            <sz val="11"/>
            <color indexed="81"/>
            <rFont val="Arial"/>
            <family val="2"/>
          </rPr>
          <t>Escriba fórmula del indicador</t>
        </r>
      </text>
    </comment>
  </commentList>
</comments>
</file>

<file path=xl/sharedStrings.xml><?xml version="1.0" encoding="utf-8"?>
<sst xmlns="http://schemas.openxmlformats.org/spreadsheetml/2006/main" count="1205" uniqueCount="580">
  <si>
    <t>PROGRAMA DE TRANSPARENCIA Y ÉTICA PÚBLICA
DEFENSA CIVIL COLOMBIANA
2025</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</si>
  <si>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</si>
  <si>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</si>
  <si>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</si>
  <si>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</si>
  <si>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</si>
  <si>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</si>
  <si>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</si>
  <si>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</si>
  <si>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</si>
  <si>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</si>
  <si>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</si>
  <si>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</si>
  <si>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</si>
  <si>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</si>
  <si>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</si>
  <si>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</si>
  <si>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t>
  </si>
  <si>
    <t>ACTIVIDAD</t>
  </si>
  <si>
    <t>DE LAS METAS</t>
  </si>
  <si>
    <t>META</t>
  </si>
  <si>
    <t>PARA EJECUTAR LA META</t>
  </si>
  <si>
    <t>Jefe Oficina Asesora de Planeación</t>
  </si>
  <si>
    <t>Identificar los factores asociados a los riesgos de corrupción en el mapa de riesgos de  corrupción.</t>
  </si>
  <si>
    <t>Jairo Fernando Villamil</t>
  </si>
  <si>
    <t>Factores asociados a los riesgos de corrupción identificados en el mapa de riesgos de corrupción.</t>
  </si>
  <si>
    <t>No. actividades realizadas / No. actividades programadas</t>
  </si>
  <si>
    <t>Riesgos publicados en KAWAK</t>
  </si>
  <si>
    <t>Jefe Oficina Asesora de Planeación
Dueños de los procesos</t>
  </si>
  <si>
    <t>Hacer seguimiento a la medición cuatrimestral de los indicadores de los riesgos de corrupción en el sistema de información.</t>
  </si>
  <si>
    <t>Tres (3) seguimientos al año</t>
  </si>
  <si>
    <t>Enrique Arturo Torres Arciniegas</t>
  </si>
  <si>
    <t>Jefe Oficina de Control Interno</t>
  </si>
  <si>
    <t>Realizar la publicación del informe de cada seguimiento realizado a los  riesgos de corrupción</t>
  </si>
  <si>
    <t>Edilberto Reyes</t>
  </si>
  <si>
    <t>Tres (3) informes publicados</t>
  </si>
  <si>
    <t>No. seguimientos  realizados / No. seguimientos programados</t>
  </si>
  <si>
    <t>Meta 1: Actualizar  el mapa de riesgos de corrupción  y registrarlo en el aplicativo KAWAK</t>
  </si>
  <si>
    <t>Meta 2: Realizar el monitoreo y revisión de los riesgos de corrupción</t>
  </si>
  <si>
    <t xml:space="preserve">Meta 3: Realizar tres seguimientos de los  riesgos de corrupción </t>
  </si>
  <si>
    <t>Actualizar la matriz de riesgos de corrupción y cargarla en el sistema de información.</t>
  </si>
  <si>
    <t>Identificar los riesgos de lavado de activos, financiación del terrorismo y financiación para la proliferación de armas de destrucción masiva e incluirlos en el plan de tratamiento en el mapa de riesgos de corrupción.</t>
  </si>
  <si>
    <t>Identificar los riesgos para la integridad pública e incluirlos en el plan de tratamiento en el mapa de riesgos de corrupción.</t>
  </si>
  <si>
    <t>Riesgos para la integridad pública inlcuidos en el mapa de riesgos de corrupción</t>
  </si>
  <si>
    <t>Riesgos de lavado de activos, financiación del terrorismo y financiación para la proliferación de armas de destrucción masiva incluidos en el mapa de riesgos de corrupción</t>
  </si>
  <si>
    <t>Presentar la Gestión de los Riesgos de Corrupción ante el Comité Institucional de Gestión y Desempeño y ante el Comité de coordinación de Control Interno.</t>
  </si>
  <si>
    <t>Tres (3) actas del Comité Institucional de Gestión y Desempeño y tres (3) Actas del Comité de Coordinación de Control Interno</t>
  </si>
  <si>
    <t>GESTIÓN DEL RIESGO</t>
  </si>
  <si>
    <t>CANALES DE DENUNCIA</t>
  </si>
  <si>
    <t>Meta 1: Fortaecer el reconocimiento de los canales de denuncia de la Entidad.</t>
  </si>
  <si>
    <t>Diseñar y desarrollar una campaña de socialización de los canales de denuncia de la Entidad dirigida a los servidores públicos a nivel nacional.</t>
  </si>
  <si>
    <t>Luisa Cepeda</t>
  </si>
  <si>
    <t>Meta 2: Fortalecer el uso de canales de denuncia de la Entidad</t>
  </si>
  <si>
    <t>Jefe Grupo de Gestión del Talento Humano</t>
  </si>
  <si>
    <t>Crear en el sitio web Institucional un acceso directo a los canales de denuncia institucionales.</t>
  </si>
  <si>
    <t>Carol Angel</t>
  </si>
  <si>
    <t>Meta 3: Tipificar las denuncias y quejas allegadas por los diferentes canales</t>
  </si>
  <si>
    <t>Incluir en el informe de PQRSD el trámite de las quejas o denuncias de los ciudadanos o grupos de valor y/o los servidores públicos.</t>
  </si>
  <si>
    <t>Jefe Grupo de Orientación Ciudadana y Gestión Documental</t>
  </si>
  <si>
    <t>Maria Nataly Paredes</t>
  </si>
  <si>
    <t>Cuatro (4) informes de desarrollo de la campaña</t>
  </si>
  <si>
    <t>Un (1) Acceso directo en el Sitio web Institucional que re dirija a los canales de denuncia internos y externos</t>
  </si>
  <si>
    <t>DEBIDA DILIGENCIA</t>
  </si>
  <si>
    <t>Jairo Fernando Villamil Castañeda</t>
  </si>
  <si>
    <t>Un (1) acta de mesas de trabajo de identificación de riesgos.</t>
  </si>
  <si>
    <t>Realizar mesas de trabajo con los dueños de los procesos, para identificar los riesgos para la integridad pública (conflicto de intereses, soborno, corrupción y fraude) de la Entidad</t>
  </si>
  <si>
    <t>Meta 1: Identificar los riesgos de corrupción de la Entidad</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</si>
  <si>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</si>
  <si>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</si>
  <si>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Sergio Andrés Gil</t>
  </si>
  <si>
    <t>Dos (2) documentos en excel con el directorio de servidores públicos actualziado y publicado en el sitio web</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</si>
  <si>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</si>
  <si>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</si>
  <si>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Dos (2) documentos en excel con el directorio de contratistas actualziado y publicado en el sitio web</t>
  </si>
  <si>
    <t>Grupo Administrativo</t>
  </si>
  <si>
    <t>Diseñar y desarrollar una campaña de socialización de los canales de denuncia de la Entidad dirigida a los ciudadanos</t>
  </si>
  <si>
    <t>Andrea Carolina Quintero</t>
  </si>
  <si>
    <t>Identificar las posibles situaciones que afecten la integridad pública teniendo en cuenta el procedimiento para las denuncias entre la ciudadanía y grupos de valor y los canales internos de denuncia</t>
  </si>
  <si>
    <t>Jefe Oficina Control Interno Disciplinario</t>
  </si>
  <si>
    <t>Cuatro (4) informes de PQRSD publicados en el sitio web.</t>
  </si>
  <si>
    <t>Regresar al menú PTEP</t>
  </si>
  <si>
    <t>Regresar al menú Gestión del Riesgo</t>
  </si>
  <si>
    <t>2. REDES Y ARTICULACIÓN</t>
  </si>
  <si>
    <t>Tres (3) informes de situaciones presentadas que afectan la integridad, de acuerdo con los canales externos de denuncia, publicados en el sitio web.</t>
  </si>
  <si>
    <t>31/04/2025</t>
  </si>
  <si>
    <t>Tres (3) informes de situaciones presentadas que afectan la integridad, de acuerdo con los canales internos de denuncia, publicados en el sitio web.</t>
  </si>
  <si>
    <t>Elaborar un instructivo para la creación de quejas y denuncias y publicarlo en el espacio de PQRSD en el sitio web institucional</t>
  </si>
  <si>
    <t>Jefe Grupo Orientación Ciudadana y Gestión Documental</t>
  </si>
  <si>
    <t>Un (1) elaborado y publicado</t>
  </si>
  <si>
    <t xml:space="preserve"> </t>
  </si>
  <si>
    <t>Meta 1: Garantizar el cumplimiento de las acciones planeadas para alcanzar los objetivos institucionales.</t>
  </si>
  <si>
    <t>Carmen Alicia Rubio León</t>
  </si>
  <si>
    <t>Cuatro (4) actas de Comité Institucional de Gestión y Desempeño</t>
  </si>
  <si>
    <t>01/07/205</t>
  </si>
  <si>
    <t>Subdirector Administrativo y Financiero</t>
  </si>
  <si>
    <t xml:space="preserve">Realizar el seguimiento y monitoreo de los planes institucionales (Plan de acción integrado, PTEP, MIPG, mapas de riesgos, indicadores) y presentar el avance el en Comité Institucional de Gestión y Desempeño. </t>
  </si>
  <si>
    <t>Presentar ante el Comité de Integridad, el avance de las actividades planeadas.</t>
  </si>
  <si>
    <t>Presentar semestralmente ante el Comité de coordinación de Control Interno, el avance de los riesgos y la implementación de los controles establecidos.</t>
  </si>
  <si>
    <t>Cuatro (4) actas del Comité de Integridad</t>
  </si>
  <si>
    <t>Dos (2) actas del Comité de coordinación de control interno</t>
  </si>
  <si>
    <t>REDES INTERNAS</t>
  </si>
  <si>
    <t>REDES EXTERNAS</t>
  </si>
  <si>
    <t>Meta 1: Desarrollar espacios de articulación con otras entidades para la creación de redes interinstitucionales.</t>
  </si>
  <si>
    <t>Desarrollar un ejercicio de rendición de cuentas a la ciudadanía en nodos con los organismos de socorro, a manera de panel de expertos</t>
  </si>
  <si>
    <t>Un (1) informe de ejercicio de Rendición de Cuentas por nodos con organismos de socorro.</t>
  </si>
  <si>
    <t>Participar del Comité Sectorial de Gestión y Desempeño</t>
  </si>
  <si>
    <t>Dos (2) actas del Comité Sectorial de Gestión y Desempeño.</t>
  </si>
  <si>
    <t>ACCESO A LA INFORMACIÓN PÚBLICA Y TRANSPARENCIA</t>
  </si>
  <si>
    <t>Meta 1: Fortalecer la planeación para la transparencia y la lucha contra la corrupción</t>
  </si>
  <si>
    <t>Elaborar el Programa de Transparencia y Ética Pública, de acuerdo con lo sipuesto en ela Ley 2195 de 2022 y el anexo técnico PTEP.</t>
  </si>
  <si>
    <t>Un (1) Programa de Transparencia y Ética Pública.</t>
  </si>
  <si>
    <t>Publicar a consideración de los grupos de valor, el plan de transparencia y ética pública, en el sitio web institucional.</t>
  </si>
  <si>
    <t>Una (1) publicación en el sitio web.</t>
  </si>
  <si>
    <t>Programar en el Sistema de información KAWAK  los planes institucionales, para su seguimiento y monitoreo</t>
  </si>
  <si>
    <t>Tres (3) planes institucionales programados en el Sistema de Información KAWAK.</t>
  </si>
  <si>
    <t>Realizar trimestralmente el seguimiento y monitoreo  a los planeas intitucionales en el Sistema de Información KAWAK.</t>
  </si>
  <si>
    <t>Cuatro (4) seguimientos a cada uno de los planes institucionales.</t>
  </si>
  <si>
    <t>Meta 2:
Desarrollar actividades que fortalezcan el acceso a la información pública</t>
  </si>
  <si>
    <t>Adquirir licencia para convertir archivos a PDF/A-1b o PDF/A1a</t>
  </si>
  <si>
    <t>Jefe Oficina Asesora de las TIC</t>
  </si>
  <si>
    <t>Carol Giesell Ángel</t>
  </si>
  <si>
    <t>Víctor Emiro Riaño</t>
  </si>
  <si>
    <t>Un (1) procedimiento elaborado y publicado</t>
  </si>
  <si>
    <t>Crear un procedimiento para el acceso a la información pública y publicado en el sitio web institucional</t>
  </si>
  <si>
    <t xml:space="preserve">Una (1) licencia para convertir archivos a PDF/A-1b o PDF/A1a </t>
  </si>
  <si>
    <t xml:space="preserve">Documentos públicos convertidos a formato PDF/A-1b o PDF/A1a  </t>
  </si>
  <si>
    <t>30/08/205</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</si>
  <si>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</si>
  <si>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</si>
  <si>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Ángel</t>
  </si>
  <si>
    <t>Tres (3) revisiones de la página web de acuerdo con la normatividad vigente.</t>
  </si>
  <si>
    <t>Elaborar y publicar en la página web, en la sección de transparencia, el informe de gestión anual de la entidad.</t>
  </si>
  <si>
    <t>Un (1) informe de gestión anual elaborado y publicado</t>
  </si>
  <si>
    <t>Publicar en el sitio web institucional, la ejecución presupuestal y los estados financieros de la entidad</t>
  </si>
  <si>
    <t>Luis Ernesto López Torres</t>
  </si>
  <si>
    <t>Doce (12) informes de ejecución presupuestal agregada y desagregada y estados financieros publicados en la página web institucional.</t>
  </si>
  <si>
    <t>Jefe Grupo Financiero</t>
  </si>
  <si>
    <t>Publicar trimestralmente en el sitio web institucional, el seguimiento al cumplimiento de los planes institucionales</t>
  </si>
  <si>
    <t>Cuatro (4) seguimientos a cada uno de los planes institucionales publicados en el sitio web.</t>
  </si>
  <si>
    <t>Publicar en el sitio web institucional los informes de ley correspondientes a la Oficina de Control Interno</t>
  </si>
  <si>
    <t>Roberto Menjura</t>
  </si>
  <si>
    <t>Informes de Ley publicados en la web</t>
  </si>
  <si>
    <t>Meta 4:
Desarrollar las actividades necesarias para mantener la transparencia pasiva de la entidad.</t>
  </si>
  <si>
    <t>Actualizar semestralmente las bases de Datos abiertos en la página www.datos.gov.co</t>
  </si>
  <si>
    <t>Jefe de Grupo de Orientación Ciudadana y Gestión Documental</t>
  </si>
  <si>
    <t>Jefe Oficina Asesora de las Tic</t>
  </si>
  <si>
    <t>Maria Nataly paredes</t>
  </si>
  <si>
    <t>Victor Riaño</t>
  </si>
  <si>
    <t>Cuatro (4) informes publicados en la web.</t>
  </si>
  <si>
    <t>Realizar seguimiento trimestral a la calidad y oportunidad de las  respuestas de PQRSD, allegadas por los ciudadanos y grupos de interés y publicarlos en el sitio web.</t>
  </si>
  <si>
    <t>Hacer seguimiento trimestral al registro de las PQRSD que llegan a las seccionales y la DIGER, por otro mecanismo de contacto diferente al aplicativo web y publicarlos en el sitio web.</t>
  </si>
  <si>
    <t>Bases de datos actualizados en datos.gov.co</t>
  </si>
  <si>
    <t>Meta 5:
Mantener actualizados los instrumentos de gestión de la información de la entidad.</t>
  </si>
  <si>
    <t>Jefe Oficina Asesora de Plaenación</t>
  </si>
  <si>
    <t>Carol Gisel Angel</t>
  </si>
  <si>
    <t>Actualizar los instrumentos de gestión de la información, aprobarlos mediante acto administrativo y publicarlos en la página web (Inventario de activos de información, Índice de información clasificada y reservada, Esquema de publicación de información)</t>
  </si>
  <si>
    <t>Tres (3) instrumentos de información acrtualizaados, aprobados y publicados</t>
  </si>
  <si>
    <t>Regresar a menú PTEP</t>
  </si>
  <si>
    <t>Meta 1: Identificar y relacionar las condiciones institucionales idóneas para la promoción de la participación ciudadana</t>
  </si>
  <si>
    <t>Elaborar de forma colaborativa el Plan de Transparencia y Etica Pública, con diferentes grupos de valor de la entidad.</t>
  </si>
  <si>
    <t>Un (1) lista de asistencia a mesas de trabajo para la construcción del plan de Transparencia y Ética Pública</t>
  </si>
  <si>
    <t xml:space="preserve">Diseñar y publicar en la página web un cronograma que defina los espacios de participación ciudadana que se implementarán en la entidad y publicarlo en la página web oficial </t>
  </si>
  <si>
    <t xml:space="preserve">Un (1) Cronograma publicado en la página web. </t>
  </si>
  <si>
    <t>Meta 2:
Promover la participación ciudadana en la gestión de la entidad.</t>
  </si>
  <si>
    <t>Desarrollar un conversatorio virtual, con los veedores a nivel nacional, con el fin de capacitarlo en temas de control social.</t>
  </si>
  <si>
    <t>Un (1) conversatorio virtual desarrollado</t>
  </si>
  <si>
    <t>Programar y convocar a veedores sociales a nivel nacional, a conversatorio sobre control social.</t>
  </si>
  <si>
    <t>Programación y convocatoria a veedores.</t>
  </si>
  <si>
    <t>Disponer 10 encuestas web de percepción ciudadana, sobre temas de interés de la entidad.</t>
  </si>
  <si>
    <t>Diez (10 encuestas web publicadas en la página.</t>
  </si>
  <si>
    <t>Desarrollar en cada seccional un ejercicio participativo a nivel territorial, con grupos étnicos (Gupos indígenas, población negra,afrodescendiente, raizal o palenquera) en prevención del riesgo de desastres</t>
  </si>
  <si>
    <t>Veinte (20) ejercicios de participación ciudadana con grupos étnicos.</t>
  </si>
  <si>
    <t>Elaborar una directiva transitoria con lineamientos para el desarrollo de la paarticipación ciudadana y la Rendición de Cuentas a la Ciudadanía y socializarla con las seccionales a nivel nacional.</t>
  </si>
  <si>
    <t>Una (1) Directiva con lineamientos para la PC y la RCC.</t>
  </si>
  <si>
    <t>Publicar cuatrimestralmente en la cartelera de cara al ciudadano, las infografías con la información de la gestión de la entidad, por grupos de valor, en la DIGER y las direcciones seccionales</t>
  </si>
  <si>
    <t>Tres (3) infografías  publicados en las carteleras de cara al ciudadano.</t>
  </si>
  <si>
    <t>Un (1) ejercicio de rendición de cuentas por nodos</t>
  </si>
  <si>
    <t xml:space="preserve">Coordinar la converción de todos los documentos publicados en la página web a formato PDF/A-1b o PDF/A1a </t>
  </si>
  <si>
    <t xml:space="preserve">Una (1) Audiencia pública de Rendción de Cuentas </t>
  </si>
  <si>
    <t>Desarrollar un ejercicio de Rendicón de Cuentas (Panel de expertos) por nodos, en conjunto con otros organismos de socorro.</t>
  </si>
  <si>
    <t>Desarrollar una audiencia pública de Rendición de Cuentas a la ciudadanía</t>
  </si>
  <si>
    <t>Actualizar la subpágina de control social en el sitio web institucional.</t>
  </si>
  <si>
    <t>Espacio web actualizado</t>
  </si>
  <si>
    <t>Elaborar el informe de los ejercicios de Rendición de Cuentas a la Ciudadanía y publicarlos en el sitio web, que incluya las respuestas a las preguntas de los ejercicios.</t>
  </si>
  <si>
    <t>Dos (2) informes de Rendición de Cuentas a la Ciudadanía publicados en la web.</t>
  </si>
  <si>
    <t>3. LEGALIDAD Y ESTADO ABIERTO</t>
  </si>
  <si>
    <t>PARTICIPACIÓN CIUDADANA Y RENDICIÓN DE CUENTAS</t>
  </si>
  <si>
    <t>Meta 1: Garantizar la implementación del Código de Integridad del Servicio Público en la Defensa Civil Colombiana</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</si>
  <si>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</si>
  <si>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</si>
  <si>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</si>
  <si>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</si>
  <si>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</si>
  <si>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</si>
  <si>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Desarrollar dos actividades a manera de concurso, para evaluar la apropiación de los valores de código de integridad de los servidores públicos de la entidad.</t>
  </si>
  <si>
    <t>Dos (2) informes de actividades desarrolladas para la apropiación del código de integridad.</t>
  </si>
  <si>
    <t>REGRESAR AL MENÚ PTEP</t>
  </si>
  <si>
    <t>INTEGRIDAD EN EL SERVICIO PÚBLICO</t>
  </si>
  <si>
    <t>4. INICIATIVAS ADICIONALES</t>
  </si>
  <si>
    <t>RACIONALIZACIÓN DE TRÁMITES</t>
  </si>
  <si>
    <t>RELACIONAMIENTO CON EL CIUDADANO</t>
  </si>
  <si>
    <t>Meta 1: 
Identificar las características de los grupos de valor</t>
  </si>
  <si>
    <t>Carol Gisell Angel</t>
  </si>
  <si>
    <t>Actualizar la caracterización de usuarios y grupos de interés de la entidad y publicarla en el sitio web institucional</t>
  </si>
  <si>
    <t>Un (1) documento de caracterización de usuarios y grupos de valor actualizado y publicado.</t>
  </si>
  <si>
    <t>Desarrollar una encuesta web, de identificación de preferencia de acceso a canales, de los usuarios y grupos de interés</t>
  </si>
  <si>
    <t>Un (1) informe de resultados de la encuesta aplicada</t>
  </si>
  <si>
    <t>Desarrollar una encuesta de satisfacción de los servicios de la entidad.</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</si>
  <si>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</si>
  <si>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</si>
  <si>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</si>
  <si>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 1: 
Fortalecer la gestión de conflicto de intereses de la entidad</t>
  </si>
  <si>
    <t>Formular la estrategia anual para la gestión preventiva de conflictos de interés dentro del marco de la planeación institucional.</t>
  </si>
  <si>
    <t>Hacer seguimiento cuatrimestral a la estrategia anual para la gestión preventiva de conflicto de intereses.</t>
  </si>
  <si>
    <t>Tipificar los conflictos de intereses identificados por la entidad, bajo el marco del comité institucional de coordinación de control interno (u otras instancias internas de este mismo nivel jerárquico).</t>
  </si>
  <si>
    <t>Presentar informe final de cumplimiento de la estrat egia a la Alta Dirección</t>
  </si>
  <si>
    <t>Sergio Gil</t>
  </si>
  <si>
    <t>Tres (3) seguimientos de la estrategia de conflicto de intereses</t>
  </si>
  <si>
    <t>Hacer semestralmente una evaluación de impacto de la estrategia de conflicto de intereses</t>
  </si>
  <si>
    <t>Dos (2) evaluaciones de impacto realizadas</t>
  </si>
  <si>
    <t>Un (1) documento de informe, donde se tipifican los conflictos de intereses identificados por la entidad.</t>
  </si>
  <si>
    <t>Un (1) informe final de cumplimiento de la estrategia elaborado y radicado en la Alta Dirección</t>
  </si>
  <si>
    <t>No. Actividades ejecutadas/No. Actividades planeadas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</si>
  <si>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</si>
  <si>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</si>
  <si>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</si>
  <si>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</si>
  <si>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</si>
  <si>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</si>
  <si>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</si>
  <si>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</si>
  <si>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</si>
  <si>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</si>
  <si>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</si>
  <si>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</si>
  <si>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</si>
  <si>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</si>
  <si>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</si>
  <si>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Responsable</t>
  </si>
  <si>
    <t>Meta 1:
Fortalecer las capacidades de los servidores públicos de la Entidad</t>
  </si>
  <si>
    <t>Desarrollar capacitación a nivel nacional con los servidores públicos, sobre el Programa de Transparencia y Ética Pública</t>
  </si>
  <si>
    <t>Una (1) Capacitación desarrollada</t>
  </si>
  <si>
    <t>30/06/20285</t>
  </si>
  <si>
    <t>Desarrollar capacitación, sobre código de integridad de la función pública</t>
  </si>
  <si>
    <t>Jefe de Grupo de Gestión del Talento Humano</t>
  </si>
  <si>
    <t>Desarrollar capacitación a los servidores públicos de la entidad a nivelnacional, sobre el acceso a los canales de denuncia de la Entidad</t>
  </si>
  <si>
    <t>Desarrollar capacitación sobre Conflicto de intereses</t>
  </si>
  <si>
    <t>Jefe de Grupo de Gestión del Talento Humano
Jefe Oficina Control Interno Disciplinario
Jefe Oficina de Orientación Ciudadana y Gestión Documental</t>
  </si>
  <si>
    <t>No. Capacitaciones ejecutadas/No. Cacitaciones ejecutadas</t>
  </si>
  <si>
    <t>Regresar al Menú PTEP</t>
  </si>
  <si>
    <t>VERSIÓN</t>
  </si>
  <si>
    <t>CAMBIOS REALIZADOS</t>
  </si>
  <si>
    <t>FECHA DE APROBACIÓN COMITÉ INSTITUCIONAL DE GESTIÓN Y DESEMPEÑO</t>
  </si>
  <si>
    <t>Creación</t>
  </si>
  <si>
    <t>Regresar al menú Redes y articulación</t>
  </si>
  <si>
    <t>Regresar a menú Legalidad y Estado abierto</t>
  </si>
  <si>
    <t xml:space="preserve"> Regresar a menú Legalidad y Estado abierto</t>
  </si>
  <si>
    <t>Regresar al menú Iniciativas adicionales</t>
  </si>
  <si>
    <t>Regresal al menú PTEP</t>
  </si>
  <si>
    <t>MAPA DE RIESGOS</t>
  </si>
  <si>
    <t>PLANEACIÓN 
ESTRATÉGICA</t>
  </si>
  <si>
    <t>PES-FT-012</t>
  </si>
  <si>
    <t>Versión</t>
  </si>
  <si>
    <t>Página No.</t>
  </si>
  <si>
    <t>República de Colombia</t>
  </si>
  <si>
    <t>1 de 1</t>
  </si>
  <si>
    <t>MAPA DE RIESGOS DE CORRUPCIÓN 2025</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</si>
  <si>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</si>
  <si>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</si>
  <si>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</si>
  <si>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</si>
  <si>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</si>
  <si>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</si>
  <si>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</si>
  <si>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</si>
  <si>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</si>
  <si>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</si>
  <si>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</si>
  <si>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</si>
  <si>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</si>
  <si>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</si>
  <si>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</si>
  <si>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</si>
  <si>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</si>
  <si>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</si>
  <si>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</si>
  <si>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</si>
  <si>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</si>
  <si>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</si>
  <si>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</si>
  <si>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</si>
  <si>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</si>
  <si>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</si>
  <si>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</si>
  <si>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</si>
  <si>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</si>
  <si>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DIRECCION
 GENERAL</t>
  </si>
  <si>
    <t>Ausencia de indicadores claros</t>
  </si>
  <si>
    <t>Presentación de información falsa y/o alterada de la gestión institucional para obtener favorabilidad de las autoridades de control</t>
  </si>
  <si>
    <t>Pérdida de credibilidad Institucional.</t>
  </si>
  <si>
    <t>Moderado</t>
  </si>
  <si>
    <t>La  Dirección General, semestralmente realiza la evaluación  de los acuerdos de gestión de las seccionales con los respectivos soportes, con el fin de realizar la evaluación y medición de indicadores de gestión.</t>
  </si>
  <si>
    <t>1. Realizar el seguimiento semestral por parte de la Direccon General a los acuerdos de Gestión de las  seccionales.</t>
  </si>
  <si>
    <t>30-06-2025
31-12-2025</t>
  </si>
  <si>
    <t>Dirección General</t>
  </si>
  <si>
    <t>Evaluacion</t>
  </si>
  <si>
    <t>No. de actividades realizadas /
No. de actividades planeadas</t>
  </si>
  <si>
    <t>PROCESOS ESTRATÉGICOS</t>
  </si>
  <si>
    <t>Mayor</t>
  </si>
  <si>
    <t>Alta</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</si>
  <si>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</si>
  <si>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1. Registrar los planes institucionales en el módulo de Planeación Estratégica de Kawak.
Periodicidad: Anual.
Soporte: Registro en el módulo de Planeación Estratégica de Kawak de los planes institucionales.
2. Realizar el seguimiento anual por parte de la Oficina Asesora de Planeación del planes institucionales en el aplicativo Kawak.
Periodicidad: Semestral.
Soporte: Seguimiento de los planes institucionales.
3. Elaborar y socializar para observaciones, el informe de gestión anual.
Periodicidad: Anual.
Soporte: Informe de Gestión y correo solicitando observaciones del mismo.
4. Elaborar y socializar el programa anual de auditorías internas de Calidad aprobado.
Periodicidad: Anual.
Soporte: Programa anual de auditorías internas de calidad aprobado.</t>
  </si>
  <si>
    <t>1. Seguimiento a los instrumentos de planeación.
2. Informe de Gestión y correo elaborado y publicado.
4. Programa anual de auditorías internas de calidad aprobado.</t>
  </si>
  <si>
    <t>Falta de controles en la información</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</si>
  <si>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</si>
  <si>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</si>
  <si>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GESTIÓN DEL RIESGO</t>
  </si>
  <si>
    <t>Tráfico de influencias</t>
  </si>
  <si>
    <t>Falsificación de certificados para los cursos de educación informal para beneficio propio o de un tercero</t>
  </si>
  <si>
    <t>1. Investigaciones de tipo Disciplinario, Penal o Fiscal.
2. Pérdida de credibilidad frente a la Entidad e impacto negativo en la imagen Institucional.</t>
  </si>
  <si>
    <t>Cada vez que se requiera, la profesional de la Subdirección de CyE, verifica en el SIM, la información registrada en los certificados requeridos. En caso de evidenciarse desviaciones, se informa por escrito al Subdirector de CyE. Evidencia: Correo electrónico con las respectivas observaciones de los certificados de los cursos.</t>
  </si>
  <si>
    <t>1. Realizar una auditoría aleatoria a 2 seccionales para verificación del proceso de capacitación en sitio.
2. En caso de materializarse el riesgo, se tramita informe o queja al proceso de Control Interno Disciplinario.</t>
  </si>
  <si>
    <t>1. 31/12/2024
2. Cada vez que se materialice el riesgo</t>
  </si>
  <si>
    <t>Subdirector de Capacitación y Entrenamiento</t>
  </si>
  <si>
    <t>1. Informes de Auditoría del proceso de capacitación en sitio.
2. Informe o queja a Control Interno Disciplinario.</t>
  </si>
  <si>
    <t>Intereses particulares de personal que se capacita en la Entidad</t>
  </si>
  <si>
    <t>Firmas de constancias del curso básico por parte de los Directores Seccionales, cursos intermedios por parte de los Directores de las Escuelas y cursos de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t>
  </si>
  <si>
    <t>Incumplimiento de los lineamientos académicos</t>
  </si>
  <si>
    <t>Cada vez que se requiera, la profesional de la Subdirección de CyE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t>
  </si>
  <si>
    <t>Debilidad en los controles en las seccionales</t>
  </si>
  <si>
    <t>Falsificación de información en los expedientes de capacitación de los cursos básicos para el cumplimiento de metas</t>
  </si>
  <si>
    <t>Semestralmente, la profesional de la Subdirección de CyE,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</si>
  <si>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2 seccionales para verificación del proceso de capacitación en sitio.</t>
  </si>
  <si>
    <t>1. Semestral
2. 31/12/2024</t>
  </si>
  <si>
    <t>1. Informe de verificación de los cursos básico
2. Informes de Auditoría del proceso de capacitación en sitio.</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</si>
  <si>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t>
  </si>
  <si>
    <t>Falta de control en el inventario de donaciones recibidas</t>
  </si>
  <si>
    <t>Destinación indebida de ayudas para el beneficio propio o de particulares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</si>
  <si>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donación. En caso de encontrarse diferencias, se envía un correo al responsable para que registre o realice los ajustes del caso. Evidencia: Actas de donación, registros en el SIM y correos electrónicos.</t>
  </si>
  <si>
    <t>1. Trimestralmente, revisar el registro en SIM de los bienes recibidos en las seccionales como donación.
2.  Semestralmente de acuerdo a las donaciones recibidas y entregadas, comparar el formato "RSA-FT-004 - Solicitud de auditoria entrega de donaciones", con respecto a los informes de evidencia de entrega de las donaciones.</t>
  </si>
  <si>
    <t>1. Trimestral
2. Semestral</t>
  </si>
  <si>
    <t>Técnico para Apoyo Acción Social</t>
  </si>
  <si>
    <t>1 y 2. Evidencia de la revisión efectuada y correo dirigido a la Seccional en caso de encontrarse alguna novedad.</t>
  </si>
  <si>
    <t>Inadecuada planeación en las actividades de entrega de ayudas humanitarias por parte de las direcciones seccionales y/o oficinas de departamento para la destinación adecuada de las mismas</t>
  </si>
  <si>
    <t>Cada vez que una Seccional va a realizar una entrega de donaciones en el marco de la Acción Social, debe diligenciar el formato RSA-FT-004 - Solicitud de auditoria entrega de donaciones, en el cual se planifica cada actividad de entrega de donaciones, para aprobación del Director General. En caso de no presentar el RSA-FT-004 - Solicitud de auditoria entrega de donaciones o estar mal diligenciado, la entrega no será aprobada.</t>
  </si>
  <si>
    <t>Falta de control en el procedimiento de entrega de ayudas humanitarias</t>
  </si>
  <si>
    <t>Semestralmente, el técnico para apoyo del Grupo de Prevención encargado del módulo de donaciones en el SIM, compara el RSA-FT-004 - Solicitud de auditoria entrega de donaciones con respecto las evidencias de entrega de las donaciones con el fin de comprobar que se haya realizado la entrega de las donaciones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</si>
  <si>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Ausencia de controles para los voluntarios</t>
  </si>
  <si>
    <t>Hurto de bienes por parte de terceros en atención de emergencias</t>
  </si>
  <si>
    <t>1. Detrimento de la imagen Institucional.
2. Pérdida de credibilidad y confianza por parte de la comunidad.
3. Investigaciones de tipo Disciplinario, Penal o Fiscal.</t>
  </si>
  <si>
    <t>Cada vez que se tramita una solicitud de incorporación de un voluntarios, el Director Seccional verifica entre otros, los antecedentes penales, judiciales y disciplinarios de acuerdo con los procedimientos GHU-PD-017 - Vinculación de voluntarios y reingresos y GHU-PD-019 - Perdida de la calidad de voluntario activo.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con las novedades correspondientes y registros en el SIM módulo de voluntariado.</t>
  </si>
  <si>
    <t>1. Realizar la verificación de los documentos para la incorporación de voluntarios cada vez que se recibe una solicitud.
2.  Remitir mensualmente al Subdirector Operativo a través de correo electrónico un informe ejecutivo con el estado de los procesos administrativos en curso.</t>
  </si>
  <si>
    <t>1. Cada vez que llega una solicitud de trámite
2. Mensual</t>
  </si>
  <si>
    <t>1. Jefe de Grupo del Voluntariado
2. Responsable Procesos Administrativos</t>
  </si>
  <si>
    <t>1. Correo electrónico dirigido a las Seccionales con las novedades presentadas.
2. Correo electrónico donde se remite el informe ejecutivo al Subdirector Operativo.</t>
  </si>
  <si>
    <t>Respuesta a desastres por parte de las Organizaciones de DC sin la participación de funcionarios de la Entidad</t>
  </si>
  <si>
    <t>Debilidad en los controles en el procedimiento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</si>
  <si>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t>
  </si>
  <si>
    <t>GESTIÓN DE LA INFORMACIÓN</t>
  </si>
  <si>
    <t>Insuficiencia en el control de las herramientas tecnológicas disponibles al ciudadano para la formulación y seguimiento de peticiones, quejas, denuncias, reclamos y sugerencias</t>
  </si>
  <si>
    <t>Eliminar u ocultar peticiones, quejas, denuncias, reclamaciones y sugerencias,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</si>
  <si>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</si>
  <si>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t>
  </si>
  <si>
    <t>Media</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</si>
  <si>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</si>
  <si>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1. Semestral
2. Trimestral
3. Cada vez que se materialice el riesgo</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</si>
  <si>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</si>
  <si>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No hay una ventanilla única de correspondencia a Nivel Nacional</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</si>
  <si>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t>
  </si>
  <si>
    <t>GESTIÓN LEGAL</t>
  </si>
  <si>
    <t>Cobro de dádivas por agilización de trámites de las Organizaciones de Defensa Civil en beneficio propio o de un tercero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</si>
  <si>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</si>
  <si>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Muy Baja</t>
  </si>
  <si>
    <t>1. Desarrollar el procedimiento GLE-PD-003 - Reconocimiento, suspensión, cancelación de Personería Jurídica Organizaciones de Defensa Civil, de acuerdo con lo normado.
2. En caso de materializarse el riesgo, se aplica el procedimiento disciplinario bien sea para Servidores Públicos y/o Voluntarios.</t>
  </si>
  <si>
    <t>1. Cada vez que se tramita una solicitud
3. Cada vez que se materialice el riesgo</t>
  </si>
  <si>
    <t>Jefe Oficina Asesora Jurídica</t>
  </si>
  <si>
    <t>1. Evidencia muestral de la aplicación de los formatos GLE-FT-002 y GLE-FT-003.
2. Informe o queja a Control Interno Disciplinario.</t>
  </si>
  <si>
    <t>Amiguismo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</si>
  <si>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</si>
  <si>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Presión de terceros y/o superior Jerárquico</t>
  </si>
  <si>
    <t>GESTIÓN HUMANA</t>
  </si>
  <si>
    <t>Falta de fiabilidad de la información previo a la parametrización</t>
  </si>
  <si>
    <t>Manipular la liquidación de la nómina</t>
  </si>
  <si>
    <t>1. Investigaciones de tipo Disciplinario.
2. Pérdida de credibilidad frente a la Entidad e impacto negativo en la imagen Institucional.
3. Desgaste en los procesos administrativos.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</si>
  <si>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t>
  </si>
  <si>
    <t>Baja</t>
  </si>
  <si>
    <t>1. Solicitar cada vez que se requiera, el servicio de soporte a Digital Ware en los procesos de parametrización y demás, de acuerdo con las normas aplicables a la Entidad, dejando evidencia del servicio soporte suministrado, a través de acta.
2. Registrar en el acta de reunión el resultado de la revisión mensual, las observaciones e inconsistencias en la liquidación de la nómina y su corrección, en caso que se presenten.</t>
  </si>
  <si>
    <t>1. Cada vez que se requiera
2. Mensual</t>
  </si>
  <si>
    <t>Sergio Andrés Gil y Leydi Rodríguez Castillo</t>
  </si>
  <si>
    <t>1. Acta que evidencie el soporte suministrado por Digital Ware.
2. Acta de reunión evidencia de la revisión mensual de la liquidación de la nómina.</t>
  </si>
  <si>
    <t>Falta de verificación de la liquidación de la nómina</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</si>
  <si>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t>
  </si>
  <si>
    <t>Alteración de las novedades de personal</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</si>
  <si>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</si>
  <si>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 xml:space="preserve">Documentación falsa o adulterada
</t>
  </si>
  <si>
    <t>Recibir y tramitar el pago del Seguro de Vida a personas que no tienen el derecho, para beneficio propio 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</si>
  <si>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t>
  </si>
  <si>
    <t>Ejecutar los controles definidos en el procedimiento GHU-PD-021 - Trámite de reclamación de seguro de vida y accidentes de voluntarios acreditados y activos, para la ejecución del trámite cada vez que se reciba una solicitud.</t>
  </si>
  <si>
    <t>Cada vez que llega una solicitud de trámite</t>
  </si>
  <si>
    <t>Jefe de Grupo del Voluntariado</t>
  </si>
  <si>
    <t>Base de datos de la relación de los tramites de reclamación del seguro de vida ante la Aseguradora y/o evidencia de las comunicaciones relacionados con el trámite de reclamación de seguro de vida que se encuentran en cada expediente</t>
  </si>
  <si>
    <t>No. de verificaciones realizadas /
No. de solicitudes</t>
  </si>
  <si>
    <t>No diligenciamiento del formato de designación de beneficiarios del seguro de vida</t>
  </si>
  <si>
    <t>Por cada solicitud de inscripción como voluntario de la Defensa Civil Colombiana, se verifica el diligenciamiento del formato de designación de beneficiarios, establecido a través del procedimiento GHU-PD-021 - Tramite de reclamación de seguro de vida y accidentes de voluntarios acreditados y activos; antes de crear al voluntario en el SIM, en caso de que el formulario esté mal diligenciado o presente enmendaduras o falta de firmas, se realiza el requerimiento a la Seccional u Oficina de Departamento para que requiera al aspirante, en caso contrario, no se realiza la inscripción. Evidencia: Formato de designación de beneficiarios debidamente diligenciado.</t>
  </si>
  <si>
    <t>Documentación falsa o adulterada</t>
  </si>
  <si>
    <t>El riesgo se transfiere a la Aseguradora para la verificación de la legalidad de los documentos soporte.</t>
  </si>
  <si>
    <t>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</si>
  <si>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t>
  </si>
  <si>
    <t>Documentar mensualmente el seguimiento mensual que se le realiza a las cajas menores a través de correo electrónico donde se verifican de los proveedores y la legalidad de los soportes de las cajas menores, evidenciando la solicitud de corrección, modificación y demás ajustes que se presenten y requieran.</t>
  </si>
  <si>
    <t>Mensual</t>
  </si>
  <si>
    <t>Andrés Rojas - Jefe Grupo Financiero</t>
  </si>
  <si>
    <t>Soporte (informe ejecutivo) donde se evidencie la verificación de soportes de legalización de la caja menor y en caso de encontrarse novedades en el trámite de comunicación al cuentadante.</t>
  </si>
  <si>
    <t>GESTIÓN FINANCIERA</t>
  </si>
  <si>
    <t>Desconocimiento de los lineamientos establecidos en las normas que regulan la caja menor</t>
  </si>
  <si>
    <t>Desconocimiento del nuevo Reglamento del Voluntariado y Organizaciones de Defensa Civil</t>
  </si>
  <si>
    <t>Evasión de la obligación de aportar el porcentaje correspondiente del total del ingreso recibido a través de contratos, convenios y demás ventas de servicios que las Juntas de Defensa Civil celebren en nombre de la Entidad</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</si>
  <si>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</si>
  <si>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1. Semestralmente, elaborar y remitir el memorando de solicitud de las consignaciones correspondientes al porcentaje de la Solidaridad Financiera por la celebración de contratos, convenios y demás venta de servicios entre las Juntas de Defensa Civil con entidades oficiales y particulares, dirigido a cada uno de los Directores Seccionales o responsables de Oficinas de Departamento, en el que se les solicita gestionar la respectiva consignación.
2. Actualizar cuatrimestralmente, el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</si>
  <si>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Cuatrimestral
4. Cada vez que se materialice el riesgo</t>
  </si>
  <si>
    <t>1 y 4. Jefe Grupo Financiero
2 y 3. Jefe Oficina Asesora Jurídica</t>
  </si>
  <si>
    <t>1. Listado en Excel de la información de los memorandos enviados por correo electrónico con el envío semestral de los memorandos a los Directores Seccionales o responsables de Oficinas de Departamento.
2. Evidencia de la actualización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</si>
  <si>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Intereses particulares para el favorecimiento de terceros</t>
  </si>
  <si>
    <t>Falta de control fiscal de las Juntas de Defensa Civil</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</si>
  <si>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</si>
  <si>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GESTIÓN DE ADQUISICIONES</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</si>
  <si>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</si>
  <si>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</si>
  <si>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t>
  </si>
  <si>
    <t>Realizar y documentar una inspección (instancia) mensual aleatoria a los procesos de contratación publicados en el SECOP II, puesto que estos requieren de la aprobación del Jefe del Grupo Administrativo y el Ordenador del Gasto.</t>
  </si>
  <si>
    <t>Jefe Grupo Administrativo</t>
  </si>
  <si>
    <t>Soporte donde se evidencia la inspección mensual aleatoria a los procesos de contratación publicados en el SECOP II.</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</si>
  <si>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</si>
  <si>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t>
  </si>
  <si>
    <t>Presión de terceros y/o de un superior Jerárquico</t>
  </si>
  <si>
    <t>Desconocimiento de las funciones de los Supervisores de Contratos asignados a los procesos</t>
  </si>
  <si>
    <t>No reportar incumplimiento parcial o total de conformidad con las normas legales en la ejecución de un contrato por parte del Supervisor o Interventor</t>
  </si>
  <si>
    <t>Investigaciones de tipo Disciplinario, Penal o Fiscal.</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</si>
  <si>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t>
  </si>
  <si>
    <t>1. Evidenciar la verificación cuatrimestral en cada uno de los expedientes de los procesos contractuales del periodo, el diligenciamiento del formato GAD-FT-005 - Informe Final de Supervisión y los respectivos soportes que demuestren la conformidad del bien y/o servicio adquirido por parte de los Supervisores de Contrato; y cargar la evidencia en el Kawak.
2. Evidenciar la verificación cuatrimestral en cada uno de los expedientes de los procesos contractuales del periodo, el diligenciamiento del formato GAD-FT-034 - Informe de evaluación de Supervisores realizado por el Ordenador del Gasto, remitirle al Supervisor para su conocimiento; y cargar la evidencia en el Kawak.
3. Evidenciar las comunicaciones escritas y/o los correos electrónicos dirigidos a los Supervisores de Contrato con las observaciones correspondientes a las faltas en sus obligaciones y responsabilidades como Supervisor de Contrato, cuando se presenten.</t>
  </si>
  <si>
    <t>1 y 2. Cuatrimestral - Acumulado del periodo
3. Cada vez que se presente</t>
  </si>
  <si>
    <t>1. Evidenciar la verificación cuatrimestral en cada uno de los expedientes de los procesos contractuales del periodo, el diligenciamiento del formato GAD-FT-005 y los respectivos soportes que demuestren la conformidad del bien y/o servicio adquirido debidamente firmados.
2. Evidenciar la verificación cuatrimestral en cada uno de los expedientes de los procesos contractuales del periodo, el diligenciamiento del formato GAD-FT-034 por cada contrato en etapa post contractual debidamente firmado.
3. Evidencia de las comunicaciones escritas y/o correos electrónicos dirigidos a los Supervisores de Contrato con las observaciones correspondientes, cuando se presenten.</t>
  </si>
  <si>
    <t>No. de verificaciones realizadas /
No. de contratos celebrados</t>
  </si>
  <si>
    <t>Descuido u olvido de los Supervisores de Contratos</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</si>
  <si>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</si>
  <si>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t>
  </si>
  <si>
    <t>Desconocimiento de los procedimientos de contratación</t>
  </si>
  <si>
    <t>GESTIÓN LOGISTICA</t>
  </si>
  <si>
    <t>Falta de verificación objetiva y detallada en la actualización de los inventarios</t>
  </si>
  <si>
    <t>Omisión de reportes de novedades por pérdida o ingreso de bienes en el inventario durante la actualización de cargos en beneficio de un tercero</t>
  </si>
  <si>
    <t>1. Investigaciones de tipo Disciplinario, Penal o Fiscal.
2. Pérdida de credibilidad frente a la Entidad e impacto negativo en la imagen Institucional.
3. Afectación a la fiabilidad de los estados Financieros de vigencias anteriores.</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</si>
  <si>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</si>
  <si>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</si>
  <si>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Semestral</t>
  </si>
  <si>
    <t>Jefe Grupo Almacén</t>
  </si>
  <si>
    <t>1. Evidencia de la remisión a través de correo electrónico de los listados de inventario para verificación y el memorando de instrucciones respectivo.</t>
  </si>
  <si>
    <t>Falta de control por parte del responsable del inventario</t>
  </si>
  <si>
    <t>El responsable del inventario de las Seccionales u Oficinas de Departamento, cada semestre verifica el inventario a su cargo con respecto al inventario en físico, en caso de encontrar novedades las reporta en la actualización del cargo al Grupo de Almacén. Evidencia: El responsable debe refrendar el inventario y enviarlo en físico al Grupo de Almacén para su registro en el aplicativo Seven.</t>
  </si>
  <si>
    <t>2. Inventarios ajustados en el Seven - módulo de inventarios respecto a las novedades reportadas y soportadas con corte a 30 de junio y 31 de diciembre.</t>
  </si>
  <si>
    <t>Desconocimiento de los procedimientos de Almacén establecidos por la Entidad</t>
  </si>
  <si>
    <t>3. Actas de reunión, resultado de la conciliación realizada en cada semestre.</t>
  </si>
  <si>
    <t>Deficiente control en los costos de operación de los vehículos</t>
  </si>
  <si>
    <t>Uso indebido y destinación diferente de los vehículos de la Entidad</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</si>
  <si>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t>
  </si>
  <si>
    <t>1. Solicitar mensualmente a través de correo electrónico a las 25 Seccionales, las 4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</si>
  <si>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1 y 3. Mensual
2. Trimestral</t>
  </si>
  <si>
    <t>Jefe Grupo Administración de Servicios</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</si>
  <si>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</si>
  <si>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Deficiente control en el consumo de combustible de los vehículos</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</si>
  <si>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t>
  </si>
  <si>
    <t>Falta de control en el acceso a los Sistemas de Información</t>
  </si>
  <si>
    <t>Acceso a los Sistemas de Información de la Entidad para obtener beneficios personales</t>
  </si>
  <si>
    <t>1. Pérdida de información.
2. Consecuencias de tipo legal.
3. Violación a los Sistemas de Seguridad.</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</si>
  <si>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y la herramienta de seguridad de usuario final; además, evidencia de los correos electrónicos donde se presente la solicitud de levantamiento del bloqueo de sitios web potencialmente peligrosos.</t>
  </si>
  <si>
    <t>Muy baja</t>
  </si>
  <si>
    <t>1. Realizar anualmente la parametrización de las Políticas de Seguridad de la Información, respecto al firewall, antivirus y la herramienta de seguridad de usuario final, como mínimo.
2. Evidenciar el control y seguimiento cuatrimestral, del formato de encuesta de verificación de la implementación de las Políticas de Seguridad Informática en las Seccionales, Oficinas de Departamento y la Dirección General.
3. Evidenciar la realización del seguimiento cuatrimestral al back up de la información en el Drive, cargado por las Dependencias.
4. Solicitar de manera mensual, a través de correo electrónico al Grupo de Gestión del Talento Humano; las novedades de retiro y/o traslado/reubicación del personal, con el fin de actualizar los perfiles y/o modificar los accesos a las aplicaciones, el manejo de usuarios, permisos, correo electrónico y demás temas relacionados a la seguridad informática de la Entidad.</t>
  </si>
  <si>
    <t>1. 31/12/2024
2 y 3. Cuatrimestral
4. Mensual</t>
  </si>
  <si>
    <t>1. Informe ejecutivo de las actividades de parametrización anual de las Políticas de Seguridad de la Información dirigido al Jefe de la Oficina Asesora de las TIC.
2. Evidencia del control y seguimiento cuatrimestral de la aplicación de la encuesta de verificación de las Políticas de Seguridad Informática en las Seccionales, Oficinas de Departamento y Dirección General.
3. Informe ejecutivo de la realización del seguimiento cuatrimestral al back up de la información en el Drive, cargado por las Dependencias.
4. Evidencia del envío de correo mensual al GGTH, la actualización y/o modificación de los usuarios y perfiles en el periodo.</t>
  </si>
  <si>
    <t>Debilidad en la aplicación de las Políticas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</si>
  <si>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del cumplimiento de las Seccionales u Oficinas de Departamento en materia de Seguridad Informática. Evidencia: Encuestas, correos electrónicos y evaluación de indicadores de gestión del cumplimiento de las Seccionales u Oficinas de Departamento.</t>
  </si>
  <si>
    <t>Al menos una vez al año, el Funcionario encargado de la Seguridad Informática, analiza el reporte de antivirus para determinar vulnerabilidades al Sistema de Información de la Entidad, si se encuentran potenciales riesgos, se analiza el nivel de criticidad y se determina si esa dirección representa una falsa alarma, en caso contrario, se mantiene el bloqueo. Evidencia: Reporte de verificación periódica del antivirus.</t>
  </si>
  <si>
    <t>SEGUIMIENTO A LA GESTIÓN</t>
  </si>
  <si>
    <t>Inadecuada evaluación de indicadores</t>
  </si>
  <si>
    <t>Permitir mayores valores en los indicadores de resultado de las metas de las Seccionales, para generar puntajes mas altos en la evaluación de desempeño</t>
  </si>
  <si>
    <t>Semestralmente, el Sub Director Operativo realiza la evaluación del seguimiento de los acuerdos de gestión de las seccionales y Oficinas Equivalentes.</t>
  </si>
  <si>
    <t>Realizar  semestralmente evaluacion de los acuerdos de getión de las seccionales.</t>
  </si>
  <si>
    <t>Sub Dirección Operativa</t>
  </si>
  <si>
    <t>Evidencia evaluación de los acuerdos de gestión de las Seccionales y oficinas equivalentes.</t>
  </si>
  <si>
    <t>Falta de evidencias de las acciones ejecutadas</t>
  </si>
  <si>
    <t>CONTROL INTERNO</t>
  </si>
  <si>
    <t>Debilidades en la retroalimentación de los resultados de la auditoría de gestión a los auditados</t>
  </si>
  <si>
    <t>Fraude en los resultados obtenidos en el ejercicio auditor en beneficio propio o de un tercero</t>
  </si>
  <si>
    <t>1. Afectación negativa en la imagen reputacional de la OCI.
2. Sanciones e investigaciones.</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</si>
  <si>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</si>
  <si>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</si>
  <si>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1. y 2. Cada vez que se realiza una auditoría de gestión
3. 31/12/2024</t>
  </si>
  <si>
    <t>Jefe Oficina Control Interno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</si>
  <si>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</si>
  <si>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Falta de independencia del equipo auditor</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</si>
  <si>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</si>
  <si>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Ausencia de moralidad en el equipo auditor</t>
  </si>
  <si>
    <t>Omitir las investigaciones por responsabilidad administrativa por pérdida o daño de bienes de propiedad de la Entidad</t>
  </si>
  <si>
    <t>1. Detrimento patrimonial.
2. Investigación disciplinaria o fiscal.</t>
  </si>
  <si>
    <t>El responsable de la Oficina de Procesos Administrativos, debe desarrollar el procedimiento CIN-PD-003 - Proceso Administrativo de resarcimiento por perdida o daño a los bienes de la Entidad establecido y aprobado.</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</si>
  <si>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</si>
  <si>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1. Mensual
2. Quincenal
3. Semestral</t>
  </si>
  <si>
    <t>Responsable Procesos Administrativos</t>
  </si>
  <si>
    <t>1. Correo electrónico donde se remite el informe ejecutivo al Subdirector Operativo.
2. Actas de reunión, resultado de la conciliación realizada quincenalmente.
3. Actas de reunión, resultado de la conciliación realizada semestralmente.</t>
  </si>
  <si>
    <t>Falta de controles en el procedimiento</t>
  </si>
  <si>
    <t>El responsable de la Oficina de Procesos Administrativos, debe controlar el registro de los informes por pérdida de bienes en un cuadro control para las conciliaciones con el responsable de seguros y el Grupo de Almacén.</t>
  </si>
  <si>
    <t>Omisión en la comunicación de la pérdida o daño de bienes</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</si>
  <si>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</si>
  <si>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</si>
  <si>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Archivar una investigación disciplinaria cuando existan elementos probatorios que demuestren la falta disciplinaria de un Servidor Público</t>
  </si>
  <si>
    <t>Hacer uso de los medio legales cuando se denote impedimento o inhabilidad para el manejo de la investigación.</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</si>
  <si>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</si>
  <si>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1. Anualmente y cuando ingrese un nuevo Funcionario a la Dependencia
2. Semanal</t>
  </si>
  <si>
    <t>Jefe Oficina de Control Interno Disciplinario</t>
  </si>
  <si>
    <t>1. Documento firmado anualmente por los integrantes de la Dependencia y al ingreso de un nuevo funcionario.
2. Evidencia soporte de la actualización del cuadro control de expedientes manejado por la Dependencia, en el Drive.</t>
  </si>
  <si>
    <t>Practica de pruebas decretadas en los autos emitidos por la Oficina de Control Interno Disciplinario.</t>
  </si>
  <si>
    <t>Presiones externas o internas al proceso</t>
  </si>
  <si>
    <t>Manifestación expresa de la imparcialidad en el manejo de las investigaciones disciplinarias garantizado la doble instancia y el principio del juez natural.</t>
  </si>
  <si>
    <t>Omisión de controles</t>
  </si>
  <si>
    <t>Control de los expedientes haciendo verificación de los mismos y cuadro de seguimiento para evitar el vencimiento de términos mediante la actualización permanente de la bases de datos.</t>
  </si>
  <si>
    <t>MAPA DE RIESGOS: Riesgos para la integridad pública 2025</t>
  </si>
  <si>
    <t>Revisión inadecuada de los requisitos para vinculación de un servidor público</t>
  </si>
  <si>
    <t>Conflicto de Interes por entrega incompleta de requisitos para vinculación</t>
  </si>
  <si>
    <t>1. Investigaciones de tipo Disciplinario, Penal o Fiscal.</t>
  </si>
  <si>
    <t>moderado</t>
  </si>
  <si>
    <t>El servidor público designado para el proceso de selección será el encargado de verificar que todos los documentos hagan parte del expendiente laboral.</t>
  </si>
  <si>
    <t>1. Verificar contra Matriz de Seguimiento de Documentos que se encuentren todos los docuementos diligenciados.</t>
  </si>
  <si>
    <t>Cuatrimestral</t>
  </si>
  <si>
    <t>Jefe del Grupo de Gestiónn de Talento Humano</t>
  </si>
  <si>
    <t>Matriz de Seguimiento de Documentos( Formato Diligenciado.)</t>
  </si>
  <si>
    <t>No. De formatos diligenciados / No. De Ingresos</t>
  </si>
  <si>
    <t>Manipulación de la información,  en la elaboración de certificaciones laborales con funciones.</t>
  </si>
  <si>
    <t>Fraude por
Falsificación en las certificaciones laborales con funciones</t>
  </si>
  <si>
    <t>Cada vez que un Servidor Público requiere una certificación laboral con funciones, la ebe solicitar al Grupo de Gestión del Talento Humano, quien la elabora de acuerdo al Manual de Funciones.</t>
  </si>
  <si>
    <t>Soporte mediante el cual se socializa el procedimiento para obtener la certificación laboral con o sin funciones.</t>
  </si>
  <si>
    <r>
      <rPr>
        <b/>
        <sz val="10"/>
        <rFont val="Arial"/>
        <family val="2"/>
      </rPr>
      <t>Fraude por</t>
    </r>
    <r>
      <rPr>
        <sz val="10"/>
        <rFont val="Arial"/>
        <family val="2"/>
      </rPr>
      <t xml:space="preserve">
Ordenar o efectuar pagos de bienes o servicios sin el lleno de los requisitos legales en beneficio propio o de un tercero</t>
    </r>
  </si>
  <si>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</si>
  <si>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</si>
  <si>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Cada vez que se trámite un pago</t>
  </si>
  <si>
    <t>Yadira Cardona</t>
  </si>
  <si>
    <t>1 y 2. Formato GAD-FT-020 en cada orden de pago y el libro de control de entrega de documentos.
3. Formato GFN-FT-002 en cada orden de pago y el libro de control de entrega de documentos.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</si>
  <si>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</si>
  <si>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MAPA DE RIESGOS: Riesgo de Lavado de Activos, Financiación del 
Terrorismo y Financiación para la Proliferación de Armas de Destrucción 
Masiva – LAFT/FPADM.2025</t>
  </si>
  <si>
    <t>Falta de control y filtros de los contratos y donaciones a la Defensa Civil de particulares( Personas Naturales y Jurídicas).</t>
  </si>
  <si>
    <t>Lavado de activos , Financiación del Terrorismo y Financiación para la proliferación de Armas de Destrucción Masiva</t>
  </si>
  <si>
    <t>1. Investigaciones de tipo Disciplinario, Penal o Fiscal.
2. Pérdida de credibilidad de la Entidad e impacto negativo en la imagen Institucional.</t>
  </si>
  <si>
    <t>Catastrófico</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</si>
  <si>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</si>
  <si>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 xml:space="preserve">1. Acutalizar procedimiento Administración de Ingresos GFN-PD-003.
2. Crear Formato de Declaración de Origen de Fondos.
3. Realizar Informe mensual de las consultas realizadas.
4. Realizar informe mensual de los reportes ROS.
</t>
  </si>
  <si>
    <t>1 y 2. Primer semestre de 2025
2. Trimestral
4. Cada vez que se materialice el riesgo</t>
  </si>
  <si>
    <t>1 y 4. Jefe Grupo Financiero</t>
  </si>
  <si>
    <t>1. Procedimiento Actualizado, y formato de declaración de Fondos.
2. Informe mensual de las consultas.
3. Evidencia los formatos de declaración de fondos diligenciados.
4. Informe mensual de Reporte ROS.</t>
  </si>
  <si>
    <t>1. Socializar cuatrimestralmente el procedimiento para obtener la certificación laboral con o sin funciones, generada desde el aplicativo Self Service de Kactus
2. Reporte de fallas en kactus por certificados sin funciones.</t>
  </si>
  <si>
    <t>Meta 3:
Rendir cuentas a la Ciudadanía implementando las tres fases de la misma.</t>
  </si>
  <si>
    <t>Meta3: 
Evaluación de la medición de la percepción ciudadana</t>
  </si>
  <si>
    <t>Meta 2:
 Desarrollar las acciones necesarias para mejorar el relacionamiento con los ciudadanos</t>
  </si>
  <si>
    <t>Otros procedimientos administrativos de cara al usuario</t>
  </si>
  <si>
    <t>Atención de emergencias y desastres</t>
  </si>
  <si>
    <t>Inscrito</t>
  </si>
  <si>
    <t>La entidad recepciona y atiende las solicitudes para la atención de emergencias de manera descentralizada de acuerdo con las competencias otorgadas por la Ley 1523 de 2012 a nivel territorial. No obstante la coordinación para la movilización de recursos  y el despliegue de capacidades a  nivel nacional requiere un centro de mando y control que permita la toma de decisiones oportuna y bajo la unidad de criterio.
Con corte a 31dic2024, se realizaron acciones de racionalización, correspondiente a la fase II del proyecto del Centro de Mando y Control de la Defensa Civil Colombiana. Teniendo en cuenta que aún no termina la implementación, se debe dar continuidad durante la vigencia 2025, conforme a lo estipulado en el Contrato No. 123 de 2022 Que buscó fortalecer las capacidades de ciencia tecnología e innovación de la Defensa Civil Colombiana mediante el diseño, desarrollo implementación y suministro de una solución tecnológica basada en un aplicativo, plataforma o página web alojada en un servicio de computación en la nube que será usado mediante el puesto de mando y control para la atención de emergencias a nivel nacional de la Defensa Civil Colombiana.
La mejora  ya se encuentra desplegada, se enviaron manuales a los usuarios de las seccionales, junto con credenciales de acceso y las seccionales registraron emergencias según lo previsto</t>
  </si>
  <si>
    <t>Puesta en marcha de los servicios de la implementación del Centro de Mando y Control, correspondiente a la creación y diseño de las aplicaciones web, móviles y apps, que hacen parte del software que permite la interoperabilidad de los diferentes sistemas de información para la Defensa Civil Colombiana.</t>
  </si>
  <si>
    <t>Para el ciudadano: Obtener atención oportuna en los momentos de emergencia y desastres, minimizando el impacto social, económico y ambiental.
Para la entidad: centralizar la información para la analítica de datos, controlar las operaciones, facilitar la toma de decisiones en momentos de alta tensión y optimizar el uso de los recursos destinados para la atención de emergencias.</t>
  </si>
  <si>
    <t>Tecnológica</t>
  </si>
  <si>
    <r>
      <t xml:space="preserve">1. Identificar usuarios a nivel nacional para ser autorizados con el fin de asignar credenciales de acceso al nuevo sistema.
2. Generar Archivos tipo KML para visualizar capacidades en el visor geografico en coordinación con dependencias que tengan la información (Vehiculos, equipos de comunicaciones, equipos operativos).
3. Habilitar un link para descarga de la app móvil  </t>
    </r>
    <r>
      <rPr>
        <b/>
        <sz val="10"/>
        <rFont val="Arial"/>
        <family val="2"/>
      </rPr>
      <t xml:space="preserve">Riesgo Operativo </t>
    </r>
    <r>
      <rPr>
        <sz val="10"/>
        <rFont val="Arial"/>
        <family val="2"/>
      </rPr>
      <t xml:space="preserve">para ser utilizadas por funcionarios y voluntarios previamente autorizados para el registro de información prioritaria.
4. Habilitar un link para descarga de la app móvil </t>
    </r>
    <r>
      <rPr>
        <b/>
        <sz val="10"/>
        <rFont val="Arial"/>
        <family val="2"/>
      </rPr>
      <t>Observador Comunitario</t>
    </r>
    <r>
      <rPr>
        <sz val="10"/>
        <rFont val="Arial"/>
        <family val="2"/>
      </rPr>
      <t xml:space="preserve"> </t>
    </r>
    <r>
      <rPr>
        <b/>
        <sz val="10"/>
        <rFont val="Arial"/>
        <family val="2"/>
      </rPr>
      <t>del riesgo</t>
    </r>
    <r>
      <rPr>
        <sz val="10"/>
        <rFont val="Arial"/>
        <family val="2"/>
      </rPr>
      <t xml:space="preserve"> para el registro de escenarios del riesgo por parte de funcionarios y voluntarios previamente autorizados.
5. Habilitar link de ingreso al sistema para usuarios autorizados con el fin de recolectar información en situaciones que lo ameriten o de contingencia.</t>
    </r>
  </si>
  <si>
    <t>Oficina Asesora de las TIC.</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</si>
  <si>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</si>
  <si>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</si>
  <si>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 xml:space="preserve">Tres (3) seguimientos a la Política de </t>
  </si>
  <si>
    <t>Meta 2:
Implementar la Política de Gestión del Conocimiento y la Innovación</t>
  </si>
  <si>
    <t>Debilidad en control, para el uso de los vehculos institucionales</t>
  </si>
  <si>
    <t>Posibilidad de uso indebido y destinación inapropiada de los vehículos de la entidad para el transporte con fines  ilegales y peligrosos.(transporte de armas de destrucción masiva).</t>
  </si>
  <si>
    <t>alta</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</si>
  <si>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y tipo de caraga a transportar. Evidencia: Formato GLO-FT-027 - Control servicios vehículos oficiales y el formato GLO-FT-028 - Orden de marcha debidamente diligenciados.</t>
  </si>
  <si>
    <t>1. Actualizar procedimiento, y formato GLO-FT-028.
2. Socialización Semestralmente de la directiva de transporte.
3. Reporte trimestral de Ordenes de marcha de la Dirección General.</t>
  </si>
  <si>
    <t>1. 1er Cuatrimestre 
2. Semestrlal
3. Ttrimestral.</t>
  </si>
  <si>
    <t>1. Evidencia procedimiento y formato. 
2. Solcializaciones de la directiva de transporte.
3. Reporte de los formatos de los formatos de Orden de Marcha..</t>
  </si>
  <si>
    <t>No. de actividades realizadas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</si>
</sst>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 #,##0_ ;_ * \-#,##0_ ;_ * &quot;-&quot;??_ ;_ @_ "/>
    <numFmt numFmtId="165" formatCode="&quot;$&quot;\ #,##0"/>
    <numFmt numFmtId="166" formatCode="dd/mm/yy;@"/>
  </numFmts>
  <fonts count="34">
    <font>
      <sz val="11"/>
      <color theme="1"/>
      <name val="Calibri"/>
      <family val="2"/>
      <scheme val="minor"/>
    </font>
    <font>
      <sz val="11"/>
      <color theme="1"/>
      <name val="Calibri"/>
      <family val="2"/>
      <scheme val="minor"/>
    </font>
    <font>
      <sz val="11"/>
      <color theme="0"/>
      <name val="Calibri"/>
      <family val="2"/>
      <scheme val="minor"/>
    </font>
    <font>
      <sz val="16"/>
      <color theme="1"/>
      <name val="Nunito"/>
    </font>
    <font>
      <sz val="10"/>
      <name val="Arial"/>
      <family val="2"/>
    </font>
    <font>
      <b/>
      <sz val="10"/>
      <color theme="0"/>
      <name val="Arial"/>
      <family val="2"/>
    </font>
    <font>
      <b/>
      <sz val="16"/>
      <color theme="1"/>
      <name val="Nunito"/>
    </font>
    <font>
      <b/>
      <sz val="11"/>
      <name val="Calibri"/>
      <family val="2"/>
      <scheme val="minor"/>
    </font>
    <font>
      <b/>
      <sz val="11"/>
      <name val="Nunito"/>
    </font>
    <font>
      <b/>
      <sz val="11"/>
      <color theme="9" tint="-0.249977111117893"/>
      <name val="Calibri"/>
      <family val="2"/>
      <scheme val="minor"/>
    </font>
    <font>
      <sz val="11"/>
      <color theme="1"/>
      <name val="Arial"/>
      <family val="2"/>
    </font>
    <font>
      <sz val="10"/>
      <color theme="1"/>
      <name val="Arial"/>
      <family val="2"/>
    </font>
    <font>
      <b/>
      <sz val="16"/>
      <color theme="9" tint="-0.249977111117893"/>
      <name val="Nunito"/>
    </font>
    <font>
      <b/>
      <sz val="11"/>
      <color theme="9" tint="-0.249977111117893"/>
      <name val="Arial"/>
      <family val="2"/>
    </font>
    <font>
      <b/>
      <sz val="11"/>
      <color theme="2" tint="-0.499984740745262"/>
      <name val="Calibri"/>
      <family val="2"/>
      <scheme val="minor"/>
    </font>
    <font>
      <b/>
      <sz val="16"/>
      <color theme="2" tint="-0.499984740745262"/>
      <name val="Nunito"/>
    </font>
    <font>
      <b/>
      <sz val="10"/>
      <name val="Arial"/>
      <family val="2"/>
    </font>
    <font>
      <b/>
      <sz val="10"/>
      <color theme="0"/>
      <name val="SansSerif"/>
    </font>
    <font>
      <b/>
      <sz val="11"/>
      <color theme="0"/>
      <name val="SansSerif"/>
    </font>
    <font>
      <b/>
      <sz val="10"/>
      <color theme="5" tint="-0.249977111117893"/>
      <name val="Arial"/>
      <family val="2"/>
    </font>
    <font>
      <b/>
      <sz val="16"/>
      <color theme="1"/>
      <name val="Arial"/>
      <family val="2"/>
    </font>
    <font>
      <b/>
      <sz val="10"/>
      <color theme="1"/>
      <name val="Arial"/>
      <family val="2"/>
    </font>
    <font>
      <b/>
      <sz val="10"/>
      <color rgb="FFC00000"/>
      <name val="Arial"/>
      <family val="2"/>
    </font>
    <font>
      <b/>
      <sz val="10"/>
      <color theme="9" tint="-0.249977111117893"/>
      <name val="Arial"/>
      <family val="2"/>
    </font>
    <font>
      <b/>
      <sz val="10"/>
      <color theme="2" tint="-0.499984740745262"/>
      <name val="Arial"/>
      <family val="2"/>
    </font>
    <font>
      <sz val="10"/>
      <color rgb="FFFF0000"/>
      <name val="Arial"/>
      <family val="2"/>
    </font>
    <font>
      <sz val="12"/>
      <color indexed="8"/>
      <name val="Franklin Gothic Book"/>
      <family val="2"/>
    </font>
    <font>
      <u/>
      <sz val="10"/>
      <color theme="10"/>
      <name val="Arial"/>
      <family val="2"/>
    </font>
    <font>
      <b/>
      <sz val="10"/>
      <color rgb="FFFF0000"/>
      <name val="Arial"/>
      <family val="2"/>
    </font>
    <font>
      <b/>
      <sz val="11"/>
      <color indexed="81"/>
      <name val="Arial"/>
      <family val="2"/>
    </font>
    <font>
      <b/>
      <sz val="9"/>
      <color indexed="81"/>
      <name val="Tahoma"/>
      <family val="2"/>
    </font>
    <font>
      <b/>
      <sz val="8"/>
      <name val="Arial"/>
      <family val="2"/>
    </font>
    <font>
      <sz val="10"/>
      <color indexed="8"/>
      <name val="Arial"/>
      <family val="2"/>
    </font>
    <font>
      <sz val="10"/>
      <name val="Arial"/>
    </font>
  </fonts>
  <fills count="23">
    <fill>
      <patternFill patternType="none"/>
    </fill>
    <fill>
      <patternFill patternType="gray125"/>
    </fill>
    <fill>
      <patternFill patternType="solid">
        <fgColor theme="0"/>
        <bgColor indexed="64"/>
      </patternFill>
    </fill>
    <fill>
      <patternFill patternType="solid">
        <fgColor rgb="FFCC3300"/>
        <bgColor indexed="64"/>
      </patternFill>
    </fill>
    <fill>
      <patternFill patternType="solid">
        <fgColor theme="4" tint="-0.499984740745262"/>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7800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4">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xf numFmtId="0" fontId="26" fillId="0" borderId="0"/>
    <xf numFmtId="0" fontId="27" fillId="0" borderId="0" applyNumberFormat="0" applyFill="0" applyBorder="0" applyAlignment="0" applyProtection="0"/>
    <xf numFmtId="9" fontId="1" fillId="0" borderId="0" applyFont="0" applyFill="0" applyBorder="0" applyAlignment="0" applyProtection="0"/>
    <xf numFmtId="0" fontId="4" fillId="0" borderId="0"/>
    <xf numFmtId="9" fontId="1" fillId="0" borderId="0" applyFont="0" applyFill="0" applyBorder="0" applyAlignment="0" applyProtection="0"/>
    <xf numFmtId="0" fontId="33" fillId="0" borderId="0"/>
    <xf numFmtId="9" fontId="4" fillId="0" borderId="0" applyFont="0" applyFill="0" applyBorder="0" applyAlignment="0" applyProtection="0"/>
    <xf numFmtId="0" fontId="1" fillId="0" borderId="0"/>
    <xf numFmtId="9" fontId="1" fillId="0" borderId="0" applyFont="0" applyFill="0" applyBorder="0" applyAlignment="0" applyProtection="0"/>
    <xf numFmtId="0" fontId="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563">
    <xf numFmtId="0" fontId="0" fillId="0" borderId="0" xfId="0"/>
    <xf numFmtId="0" fontId="4" fillId="0" borderId="2" xfId="0" quotePrefix="1" applyFont="1" applyBorder="1" applyAlignment="1">
      <alignment horizontal="justify" vertical="center" wrapText="1"/>
    </xf>
    <xf numFmtId="0" fontId="4" fillId="2" borderId="2" xfId="3" applyFill="1" applyBorder="1" applyAlignment="1" applyProtection="1">
      <alignment horizontal="center" vertical="center" wrapText="1"/>
      <protection locked="0"/>
    </xf>
    <xf numFmtId="9" fontId="4" fillId="2" borderId="5" xfId="2" applyFont="1" applyFill="1" applyBorder="1" applyAlignment="1">
      <alignment horizontal="left" vertical="center" wrapText="1"/>
    </xf>
    <xf numFmtId="14" fontId="4" fillId="2" borderId="5" xfId="0" applyNumberFormat="1" applyFont="1" applyFill="1" applyBorder="1" applyAlignment="1">
      <alignment horizontal="center" vertical="center" wrapText="1"/>
    </xf>
    <xf numFmtId="9" fontId="4" fillId="2" borderId="5" xfId="2" applyFont="1" applyFill="1" applyBorder="1" applyAlignment="1">
      <alignment horizontal="center" vertical="center" wrapText="1"/>
    </xf>
    <xf numFmtId="9" fontId="4" fillId="2" borderId="2" xfId="2" applyFont="1" applyFill="1" applyBorder="1" applyAlignment="1">
      <alignment horizontal="center" vertical="center" wrapText="1"/>
    </xf>
    <xf numFmtId="9" fontId="4" fillId="2" borderId="1" xfId="2" applyFont="1" applyFill="1" applyBorder="1" applyAlignment="1">
      <alignment horizontal="center" vertical="center" wrapText="1"/>
    </xf>
    <xf numFmtId="0" fontId="4" fillId="0" borderId="2" xfId="3" applyBorder="1" applyAlignment="1" applyProtection="1">
      <alignment horizontal="justify" vertical="center" wrapText="1"/>
      <protection locked="0"/>
    </xf>
    <xf numFmtId="0" fontId="4" fillId="2" borderId="2" xfId="3" applyFill="1" applyBorder="1" applyAlignment="1" applyProtection="1">
      <alignment horizontal="left" vertical="center" wrapText="1"/>
      <protection locked="0"/>
    </xf>
    <xf numFmtId="9" fontId="4" fillId="2" borderId="2" xfId="2" applyFont="1" applyFill="1" applyBorder="1" applyAlignment="1">
      <alignment horizontal="center" vertical="center"/>
    </xf>
    <xf numFmtId="9" fontId="4" fillId="2" borderId="6" xfId="2" applyFont="1" applyFill="1" applyBorder="1" applyAlignment="1">
      <alignment horizontal="center" vertical="center"/>
    </xf>
    <xf numFmtId="9" fontId="4" fillId="2" borderId="6" xfId="2" applyFont="1" applyFill="1" applyBorder="1" applyAlignment="1" applyProtection="1">
      <alignment horizontal="center" vertical="center" wrapText="1"/>
      <protection locked="0"/>
    </xf>
    <xf numFmtId="165" fontId="4" fillId="2" borderId="6" xfId="3" applyNumberFormat="1" applyFill="1" applyBorder="1" applyAlignment="1" applyProtection="1">
      <alignment horizontal="center" vertical="center" wrapText="1"/>
      <protection locked="0"/>
    </xf>
    <xf numFmtId="164" fontId="4" fillId="2" borderId="6" xfId="1" applyNumberFormat="1" applyFont="1" applyFill="1" applyBorder="1" applyAlignment="1" applyProtection="1">
      <alignment horizontal="center" vertical="center" wrapText="1"/>
      <protection locked="0"/>
    </xf>
    <xf numFmtId="166" fontId="4" fillId="2" borderId="2" xfId="1" applyNumberFormat="1" applyFont="1" applyFill="1" applyBorder="1" applyAlignment="1" applyProtection="1">
      <alignment horizontal="center" vertical="center" wrapText="1"/>
      <protection locked="0"/>
    </xf>
    <xf numFmtId="166" fontId="4" fillId="0" borderId="2" xfId="1" applyNumberFormat="1" applyFont="1" applyFill="1" applyBorder="1" applyAlignment="1" applyProtection="1">
      <alignment horizontal="center" vertical="center" wrapText="1"/>
      <protection locked="0"/>
    </xf>
    <xf numFmtId="9" fontId="4" fillId="0" borderId="1" xfId="2" applyFont="1" applyBorder="1" applyAlignment="1">
      <alignment horizontal="center" vertical="center"/>
    </xf>
    <xf numFmtId="9" fontId="4" fillId="2" borderId="1" xfId="2" applyFont="1" applyFill="1" applyBorder="1" applyAlignment="1">
      <alignment horizontal="center" vertical="center"/>
    </xf>
    <xf numFmtId="9" fontId="0" fillId="0" borderId="0" xfId="0" applyNumberFormat="1"/>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quotePrefix="1" applyFont="1" applyFill="1" applyBorder="1" applyAlignment="1">
      <alignment horizontal="center" vertical="center" wrapText="1"/>
    </xf>
    <xf numFmtId="9" fontId="5" fillId="3" borderId="2" xfId="2"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2" fillId="3" borderId="0" xfId="0" applyFont="1" applyFill="1"/>
    <xf numFmtId="0" fontId="5" fillId="3" borderId="3" xfId="0" quotePrefix="1" applyFont="1" applyFill="1" applyBorder="1" applyAlignment="1">
      <alignment horizontal="center" vertical="center" wrapText="1"/>
    </xf>
    <xf numFmtId="0" fontId="5" fillId="3" borderId="5" xfId="0" applyFont="1" applyFill="1" applyBorder="1" applyAlignment="1">
      <alignment horizontal="center" vertical="center" wrapText="1"/>
    </xf>
    <xf numFmtId="164" fontId="5" fillId="3" borderId="5" xfId="1" applyNumberFormat="1" applyFont="1" applyFill="1" applyBorder="1" applyAlignment="1">
      <alignment horizontal="center" vertical="center" wrapText="1"/>
    </xf>
    <xf numFmtId="0" fontId="4" fillId="2" borderId="1" xfId="3" applyFill="1" applyBorder="1" applyAlignment="1" applyProtection="1">
      <alignment horizontal="center" vertical="center" wrapText="1"/>
      <protection locked="0"/>
    </xf>
    <xf numFmtId="0" fontId="4" fillId="0" borderId="2" xfId="3" applyBorder="1" applyAlignment="1" applyProtection="1">
      <alignment horizontal="center" vertical="center" wrapText="1"/>
      <protection locked="0"/>
    </xf>
    <xf numFmtId="9" fontId="4" fillId="2" borderId="6" xfId="0" applyNumberFormat="1" applyFont="1" applyFill="1" applyBorder="1" applyAlignment="1">
      <alignment horizontal="center" vertical="center"/>
    </xf>
    <xf numFmtId="9" fontId="4" fillId="2" borderId="1" xfId="2" applyFont="1" applyFill="1" applyBorder="1" applyAlignment="1">
      <alignment horizontal="center" vertical="center" wrapText="1"/>
    </xf>
    <xf numFmtId="9" fontId="4" fillId="2" borderId="6" xfId="2" applyFont="1" applyFill="1" applyBorder="1" applyAlignment="1">
      <alignment horizontal="center" vertical="center" wrapText="1"/>
    </xf>
    <xf numFmtId="0" fontId="4" fillId="0" borderId="1" xfId="0" quotePrefix="1" applyFont="1" applyBorder="1" applyAlignment="1">
      <alignment horizontal="center" vertical="center" wrapText="1"/>
    </xf>
    <xf numFmtId="0" fontId="4" fillId="0" borderId="1" xfId="3" quotePrefix="1" applyBorder="1" applyAlignment="1" applyProtection="1">
      <alignment horizontal="center" vertical="center" wrapText="1"/>
      <protection locked="0"/>
    </xf>
    <xf numFmtId="0" fontId="0" fillId="0" borderId="2" xfId="0" applyBorder="1"/>
    <xf numFmtId="0" fontId="0" fillId="0" borderId="2" xfId="0" applyBorder="1" applyAlignment="1">
      <alignment vertical="center" wrapText="1"/>
    </xf>
    <xf numFmtId="9" fontId="4" fillId="0" borderId="2" xfId="2" applyFont="1" applyBorder="1" applyAlignment="1">
      <alignment horizontal="center" vertical="center"/>
    </xf>
    <xf numFmtId="9" fontId="4" fillId="0" borderId="2" xfId="0" applyNumberFormat="1" applyFont="1" applyBorder="1" applyAlignment="1">
      <alignment horizontal="center" vertical="center"/>
    </xf>
    <xf numFmtId="9" fontId="4" fillId="0" borderId="2" xfId="2" applyFont="1" applyFill="1" applyBorder="1" applyAlignment="1">
      <alignment horizontal="center" vertical="center"/>
    </xf>
    <xf numFmtId="9" fontId="4" fillId="0" borderId="2" xfId="2" applyFont="1" applyFill="1" applyBorder="1" applyAlignment="1" applyProtection="1">
      <alignment horizontal="center" vertical="center" wrapText="1"/>
      <protection locked="0"/>
    </xf>
    <xf numFmtId="165" fontId="4" fillId="0" borderId="2" xfId="1" applyNumberFormat="1" applyFont="1" applyFill="1" applyBorder="1" applyAlignment="1" applyProtection="1">
      <alignment horizontal="center" vertical="center" wrapText="1"/>
      <protection locked="0"/>
    </xf>
    <xf numFmtId="164" fontId="4" fillId="0" borderId="2" xfId="1" applyNumberFormat="1" applyFont="1" applyFill="1" applyBorder="1" applyAlignment="1" applyProtection="1">
      <alignment horizontal="center" vertical="center" wrapText="1"/>
      <protection locked="0"/>
    </xf>
    <xf numFmtId="0" fontId="4" fillId="0" borderId="2" xfId="3" applyBorder="1" applyAlignment="1" applyProtection="1">
      <alignment vertical="center" wrapText="1"/>
      <protection locked="0"/>
    </xf>
    <xf numFmtId="14" fontId="4" fillId="2" borderId="2" xfId="0" applyNumberFormat="1" applyFont="1" applyFill="1" applyBorder="1" applyAlignment="1">
      <alignment horizontal="center" vertical="center" wrapText="1"/>
    </xf>
    <xf numFmtId="14" fontId="4" fillId="2" borderId="6" xfId="0" applyNumberFormat="1" applyFont="1" applyFill="1" applyBorder="1" applyAlignment="1">
      <alignment horizontal="center" vertical="center" wrapText="1"/>
    </xf>
    <xf numFmtId="0" fontId="4" fillId="2" borderId="2" xfId="3" quotePrefix="1" applyFont="1" applyFill="1" applyBorder="1" applyAlignment="1" applyProtection="1">
      <alignment horizontal="left" vertical="center" wrapText="1"/>
      <protection locked="0"/>
    </xf>
    <xf numFmtId="0" fontId="4" fillId="2" borderId="2" xfId="3" applyFont="1" applyFill="1" applyBorder="1" applyAlignment="1" applyProtection="1">
      <alignment horizontal="justify" vertical="center" wrapText="1"/>
      <protection locked="0"/>
    </xf>
    <xf numFmtId="0" fontId="4" fillId="0" borderId="2" xfId="0" applyFont="1" applyBorder="1" applyAlignment="1" applyProtection="1">
      <alignment horizontal="left" vertical="center" wrapText="1"/>
      <protection locked="0"/>
    </xf>
    <xf numFmtId="0" fontId="7" fillId="0" borderId="0" xfId="0" applyFont="1"/>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quotePrefix="1" applyFont="1" applyFill="1" applyBorder="1" applyAlignment="1">
      <alignment horizontal="center" vertical="center" wrapText="1"/>
    </xf>
    <xf numFmtId="9" fontId="5" fillId="4" borderId="2" xfId="2" applyFont="1" applyFill="1" applyBorder="1" applyAlignment="1">
      <alignment horizontal="center" vertical="center" wrapText="1"/>
    </xf>
    <xf numFmtId="164" fontId="5" fillId="4" borderId="1" xfId="1" applyNumberFormat="1" applyFont="1" applyFill="1" applyBorder="1" applyAlignment="1">
      <alignment horizontal="center" vertical="center" wrapText="1"/>
    </xf>
    <xf numFmtId="0" fontId="5" fillId="4" borderId="3" xfId="0" quotePrefix="1" applyFont="1" applyFill="1" applyBorder="1" applyAlignment="1">
      <alignment horizontal="center" vertical="center" wrapText="1"/>
    </xf>
    <xf numFmtId="0" fontId="5" fillId="4" borderId="5" xfId="0" applyFont="1" applyFill="1" applyBorder="1" applyAlignment="1">
      <alignment horizontal="center" vertical="center" wrapText="1"/>
    </xf>
    <xf numFmtId="164" fontId="5" fillId="4" borderId="5" xfId="1" applyNumberFormat="1" applyFont="1" applyFill="1" applyBorder="1" applyAlignment="1">
      <alignment horizontal="center" vertical="center" wrapText="1"/>
    </xf>
    <xf numFmtId="0" fontId="4" fillId="2" borderId="2" xfId="3" applyFill="1" applyBorder="1" applyAlignment="1" applyProtection="1">
      <alignment vertical="center" wrapText="1"/>
      <protection locked="0"/>
    </xf>
    <xf numFmtId="9" fontId="4" fillId="2" borderId="2" xfId="2" applyFont="1" applyFill="1" applyBorder="1" applyAlignment="1" applyProtection="1">
      <alignment horizontal="center" vertical="center" wrapText="1"/>
      <protection locked="0"/>
    </xf>
    <xf numFmtId="165" fontId="4" fillId="2" borderId="2" xfId="3" applyNumberFormat="1" applyFill="1" applyBorder="1" applyAlignment="1" applyProtection="1">
      <alignment vertical="center" wrapText="1"/>
      <protection locked="0"/>
    </xf>
    <xf numFmtId="164" fontId="4" fillId="2" borderId="2" xfId="1" applyNumberFormat="1" applyFont="1" applyFill="1" applyBorder="1" applyAlignment="1" applyProtection="1">
      <alignment vertical="center" wrapText="1"/>
      <protection locked="0"/>
    </xf>
    <xf numFmtId="0" fontId="0" fillId="2" borderId="0" xfId="0" applyFill="1"/>
    <xf numFmtId="0" fontId="2" fillId="2" borderId="0" xfId="0" applyFont="1" applyFill="1"/>
    <xf numFmtId="14" fontId="4" fillId="0" borderId="2" xfId="3" quotePrefix="1" applyNumberFormat="1" applyBorder="1" applyAlignment="1" applyProtection="1">
      <alignment horizontal="center" vertical="center" wrapText="1"/>
      <protection locked="0"/>
    </xf>
    <xf numFmtId="0" fontId="4" fillId="0" borderId="2" xfId="0" quotePrefix="1" applyFont="1" applyBorder="1" applyAlignment="1">
      <alignment horizontal="left" vertical="center" wrapText="1"/>
    </xf>
    <xf numFmtId="0" fontId="9" fillId="0" borderId="0" xfId="0" applyFont="1" applyAlignment="1">
      <alignment horizontal="center" vertical="center" wrapText="1"/>
    </xf>
    <xf numFmtId="14" fontId="0" fillId="0" borderId="2" xfId="0" applyNumberFormat="1" applyBorder="1" applyAlignment="1">
      <alignment horizontal="center" vertical="center"/>
    </xf>
    <xf numFmtId="9" fontId="0" fillId="0" borderId="2" xfId="2" applyFont="1" applyBorder="1" applyAlignment="1">
      <alignment vertical="center"/>
    </xf>
    <xf numFmtId="9" fontId="0" fillId="0" borderId="2" xfId="2" applyFont="1" applyBorder="1" applyAlignment="1">
      <alignment horizontal="center" vertical="center"/>
    </xf>
    <xf numFmtId="0" fontId="4" fillId="0" borderId="2" xfId="3" quotePrefix="1" applyFont="1" applyBorder="1" applyAlignment="1" applyProtection="1">
      <alignment horizontal="left" vertical="center" wrapText="1"/>
      <protection locked="0"/>
    </xf>
    <xf numFmtId="0" fontId="4" fillId="2" borderId="2" xfId="3" applyFont="1" applyFill="1" applyBorder="1" applyAlignment="1" applyProtection="1">
      <alignment horizontal="center" vertical="center" wrapText="1"/>
      <protection locked="0"/>
    </xf>
    <xf numFmtId="0" fontId="10" fillId="0" borderId="0" xfId="0" applyFont="1"/>
    <xf numFmtId="0" fontId="4" fillId="0" borderId="2" xfId="3" quotePrefix="1" applyFont="1" applyBorder="1" applyAlignment="1" applyProtection="1">
      <alignment vertical="center" wrapText="1"/>
      <protection locked="0"/>
    </xf>
    <xf numFmtId="0" fontId="11" fillId="2" borderId="0" xfId="0" applyFont="1" applyFill="1"/>
    <xf numFmtId="0" fontId="11" fillId="0" borderId="0" xfId="0" applyFont="1"/>
    <xf numFmtId="14" fontId="11" fillId="0" borderId="2" xfId="0" applyNumberFormat="1" applyFont="1" applyBorder="1" applyAlignment="1">
      <alignment horizontal="center" vertical="center"/>
    </xf>
    <xf numFmtId="9" fontId="11" fillId="0" borderId="2" xfId="2" applyFont="1" applyBorder="1" applyAlignment="1">
      <alignment horizontal="center" vertical="center"/>
    </xf>
    <xf numFmtId="0" fontId="11" fillId="0" borderId="2" xfId="0" applyFont="1" applyBorder="1"/>
    <xf numFmtId="14" fontId="11" fillId="0" borderId="2" xfId="0" applyNumberFormat="1" applyFont="1" applyBorder="1" applyAlignment="1">
      <alignment horizont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0" xfId="0" applyFont="1" applyAlignment="1">
      <alignment horizontal="center" vertical="center" wrapText="1"/>
    </xf>
    <xf numFmtId="0" fontId="11" fillId="0" borderId="0" xfId="0" applyFont="1" applyBorder="1" applyAlignment="1">
      <alignment horizontal="center" vertical="center" wrapText="1"/>
    </xf>
    <xf numFmtId="14" fontId="11" fillId="0" borderId="0" xfId="0" applyNumberFormat="1" applyFont="1" applyBorder="1" applyAlignment="1">
      <alignment horizontal="center" vertical="center"/>
    </xf>
    <xf numFmtId="9" fontId="11" fillId="0" borderId="0" xfId="2" applyFont="1" applyBorder="1" applyAlignment="1">
      <alignment horizontal="center" vertical="center"/>
    </xf>
    <xf numFmtId="0" fontId="11" fillId="0" borderId="0" xfId="0" applyFont="1" applyBorder="1" applyAlignment="1">
      <alignment horizontal="center"/>
    </xf>
    <xf numFmtId="0" fontId="11" fillId="0" borderId="2" xfId="0" applyFont="1" applyBorder="1" applyAlignment="1">
      <alignment vertical="center" wrapText="1"/>
    </xf>
    <xf numFmtId="0" fontId="11" fillId="0" borderId="0" xfId="0" applyFont="1" applyAlignment="1">
      <alignment horizontal="center" vertical="center"/>
    </xf>
    <xf numFmtId="0" fontId="11" fillId="0" borderId="2" xfId="0" applyFont="1" applyBorder="1" applyAlignment="1">
      <alignment horizontal="left" vertical="center" wrapText="1"/>
    </xf>
    <xf numFmtId="9" fontId="11" fillId="0" borderId="2" xfId="2" applyFont="1" applyBorder="1" applyAlignment="1">
      <alignment vertical="center"/>
    </xf>
    <xf numFmtId="0" fontId="0" fillId="0" borderId="0" xfId="0" applyAlignment="1">
      <alignment vertic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2" xfId="0" quotePrefix="1" applyFont="1" applyFill="1" applyBorder="1" applyAlignment="1">
      <alignment horizontal="center" vertical="center" wrapText="1"/>
    </xf>
    <xf numFmtId="9" fontId="5" fillId="5" borderId="2" xfId="2" applyFont="1" applyFill="1" applyBorder="1" applyAlignment="1">
      <alignment horizontal="center" vertical="center" wrapText="1"/>
    </xf>
    <xf numFmtId="164" fontId="5" fillId="5" borderId="1" xfId="1" applyNumberFormat="1" applyFont="1" applyFill="1" applyBorder="1" applyAlignment="1">
      <alignment horizontal="center" vertical="center" wrapText="1"/>
    </xf>
    <xf numFmtId="0" fontId="5" fillId="5" borderId="3" xfId="0" quotePrefix="1" applyFont="1" applyFill="1" applyBorder="1" applyAlignment="1">
      <alignment horizontal="center" vertical="center" wrapText="1"/>
    </xf>
    <xf numFmtId="0" fontId="5" fillId="5" borderId="5" xfId="0" applyFont="1" applyFill="1" applyBorder="1" applyAlignment="1">
      <alignment horizontal="center" vertical="center" wrapText="1"/>
    </xf>
    <xf numFmtId="164" fontId="5" fillId="5" borderId="5" xfId="1" applyNumberFormat="1" applyFont="1" applyFill="1" applyBorder="1" applyAlignment="1">
      <alignment horizontal="center" vertical="center" wrapText="1"/>
    </xf>
    <xf numFmtId="0" fontId="0" fillId="0" borderId="0" xfId="0" applyBorder="1" applyAlignment="1">
      <alignment horizontal="center" vertical="center" wrapText="1"/>
    </xf>
    <xf numFmtId="0" fontId="11" fillId="0" borderId="0" xfId="0" applyFont="1" applyBorder="1" applyAlignment="1">
      <alignment horizontal="left" vertical="center" wrapText="1"/>
    </xf>
    <xf numFmtId="9" fontId="0" fillId="0" borderId="0" xfId="2" applyFont="1" applyBorder="1" applyAlignment="1">
      <alignment horizontal="center" vertical="center"/>
    </xf>
    <xf numFmtId="9" fontId="11" fillId="0" borderId="0" xfId="2" applyFont="1" applyBorder="1" applyAlignment="1">
      <alignment horizontal="center" vertical="center" wrapText="1"/>
    </xf>
    <xf numFmtId="9" fontId="11" fillId="0" borderId="2" xfId="2" applyFont="1" applyBorder="1" applyAlignment="1">
      <alignment horizontal="center" vertical="center" wrapText="1"/>
    </xf>
    <xf numFmtId="0" fontId="14" fillId="0" borderId="0" xfId="0" applyFont="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2" xfId="0" quotePrefix="1" applyFont="1" applyFill="1" applyBorder="1" applyAlignment="1">
      <alignment horizontal="center" vertical="center" wrapText="1"/>
    </xf>
    <xf numFmtId="9" fontId="5" fillId="6" borderId="2" xfId="2" applyFont="1" applyFill="1" applyBorder="1" applyAlignment="1">
      <alignment horizontal="center" vertical="center" wrapText="1"/>
    </xf>
    <xf numFmtId="164" fontId="5" fillId="6" borderId="1" xfId="1" applyNumberFormat="1" applyFont="1" applyFill="1" applyBorder="1" applyAlignment="1">
      <alignment horizontal="center" vertical="center" wrapText="1"/>
    </xf>
    <xf numFmtId="0" fontId="5" fillId="6" borderId="3" xfId="0" quotePrefix="1" applyFont="1" applyFill="1" applyBorder="1" applyAlignment="1">
      <alignment horizontal="center" vertical="center" wrapText="1"/>
    </xf>
    <xf numFmtId="0" fontId="5" fillId="6" borderId="5" xfId="0" applyFont="1" applyFill="1" applyBorder="1" applyAlignment="1">
      <alignment horizontal="center" vertical="center" wrapText="1"/>
    </xf>
    <xf numFmtId="164" fontId="5" fillId="6" borderId="5" xfId="1" applyNumberFormat="1" applyFont="1" applyFill="1" applyBorder="1" applyAlignment="1">
      <alignment horizontal="center" vertical="center" wrapText="1"/>
    </xf>
    <xf numFmtId="0" fontId="18" fillId="6" borderId="2" xfId="0" applyFont="1" applyFill="1" applyBorder="1" applyAlignment="1">
      <alignment horizontal="center" vertical="center" wrapText="1"/>
    </xf>
    <xf numFmtId="14" fontId="11" fillId="0" borderId="2" xfId="0" applyNumberFormat="1" applyFont="1" applyBorder="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vertical="center"/>
    </xf>
    <xf numFmtId="0" fontId="20" fillId="0" borderId="0" xfId="0" applyFont="1" applyBorder="1" applyAlignment="1">
      <alignment vertical="center"/>
    </xf>
    <xf numFmtId="0" fontId="0" fillId="0" borderId="0" xfId="0" applyBorder="1"/>
    <xf numFmtId="0" fontId="4" fillId="0" borderId="0" xfId="3" applyAlignment="1">
      <alignment horizontal="center" vertical="center"/>
    </xf>
    <xf numFmtId="0" fontId="4" fillId="0" borderId="0" xfId="3" applyAlignment="1">
      <alignment vertical="center"/>
    </xf>
    <xf numFmtId="0" fontId="4" fillId="0" borderId="0" xfId="3" applyAlignment="1">
      <alignment horizontal="justify" vertical="center"/>
    </xf>
    <xf numFmtId="0" fontId="25" fillId="0" borderId="0" xfId="3" applyFont="1" applyAlignment="1">
      <alignment vertical="center"/>
    </xf>
    <xf numFmtId="0" fontId="4" fillId="0" borderId="0" xfId="4" applyFont="1" applyAlignment="1">
      <alignment vertical="center"/>
    </xf>
    <xf numFmtId="0" fontId="4" fillId="0" borderId="0" xfId="0" applyFont="1" applyAlignment="1">
      <alignment vertical="center" wrapText="1"/>
    </xf>
    <xf numFmtId="0" fontId="16" fillId="0" borderId="2" xfId="0" applyFont="1" applyBorder="1" applyAlignment="1">
      <alignment horizontal="center" vertical="center" wrapText="1"/>
    </xf>
    <xf numFmtId="0" fontId="4" fillId="0" borderId="19" xfId="0" applyFont="1" applyBorder="1" applyAlignment="1">
      <alignment vertical="center"/>
    </xf>
    <xf numFmtId="0" fontId="4" fillId="0" borderId="21" xfId="0" applyFont="1" applyBorder="1" applyAlignment="1">
      <alignment horizontal="center" vertical="center" wrapText="1"/>
    </xf>
    <xf numFmtId="0" fontId="16" fillId="9" borderId="1" xfId="3" applyFont="1" applyFill="1" applyBorder="1" applyAlignment="1">
      <alignment horizontal="center" vertical="center" wrapText="1"/>
    </xf>
    <xf numFmtId="0" fontId="4" fillId="0" borderId="2" xfId="3" applyBorder="1" applyAlignment="1">
      <alignment horizontal="center" vertical="center" wrapText="1"/>
    </xf>
    <xf numFmtId="0" fontId="4" fillId="11" borderId="2" xfId="3" applyFill="1" applyBorder="1" applyAlignment="1">
      <alignment horizontal="left" vertical="center" wrapText="1"/>
    </xf>
    <xf numFmtId="0" fontId="4" fillId="0" borderId="2" xfId="3" applyBorder="1" applyAlignment="1">
      <alignment vertical="center"/>
    </xf>
    <xf numFmtId="0" fontId="4" fillId="11" borderId="2" xfId="3" applyFill="1" applyBorder="1" applyAlignment="1">
      <alignment vertical="center" wrapText="1"/>
    </xf>
    <xf numFmtId="0" fontId="4" fillId="0" borderId="2" xfId="3" applyBorder="1" applyAlignment="1">
      <alignment horizontal="left" vertical="center" wrapText="1"/>
    </xf>
    <xf numFmtId="0" fontId="4" fillId="11" borderId="2" xfId="3" applyFill="1" applyBorder="1" applyAlignment="1">
      <alignment horizontal="center" vertical="center" wrapText="1"/>
    </xf>
    <xf numFmtId="0" fontId="4" fillId="0" borderId="2" xfId="0" applyFont="1" applyBorder="1" applyAlignment="1">
      <alignment horizontal="center" vertical="center" wrapText="1"/>
    </xf>
    <xf numFmtId="0" fontId="4" fillId="0" borderId="5" xfId="3" applyBorder="1" applyAlignment="1">
      <alignment vertical="center" wrapText="1"/>
    </xf>
    <xf numFmtId="0" fontId="4" fillId="0" borderId="2" xfId="3" applyBorder="1" applyAlignment="1">
      <alignment horizontal="justify" vertical="center" wrapText="1"/>
    </xf>
    <xf numFmtId="0" fontId="28" fillId="0" borderId="5" xfId="3" applyFont="1" applyBorder="1" applyAlignment="1">
      <alignment vertical="center" wrapText="1"/>
    </xf>
    <xf numFmtId="0" fontId="4" fillId="0" borderId="1" xfId="3" applyBorder="1" applyAlignment="1">
      <alignment horizontal="center" vertical="center" wrapText="1"/>
    </xf>
    <xf numFmtId="0" fontId="16" fillId="16" borderId="32" xfId="3" applyFont="1" applyFill="1" applyBorder="1" applyAlignment="1">
      <alignment vertical="center" textRotation="255" wrapText="1"/>
    </xf>
    <xf numFmtId="0" fontId="4" fillId="0" borderId="6" xfId="3" applyBorder="1" applyAlignment="1">
      <alignment horizontal="center" vertical="center" wrapText="1"/>
    </xf>
    <xf numFmtId="0" fontId="4" fillId="0" borderId="5" xfId="3" applyBorder="1" applyAlignment="1">
      <alignment horizontal="center" vertical="center" wrapText="1"/>
    </xf>
    <xf numFmtId="0" fontId="4" fillId="0" borderId="21" xfId="3" applyBorder="1" applyAlignment="1">
      <alignment horizontal="justify" vertical="center" wrapText="1"/>
    </xf>
    <xf numFmtId="0" fontId="4" fillId="0" borderId="21" xfId="3" applyBorder="1" applyAlignment="1">
      <alignment horizontal="center" vertical="center" wrapText="1"/>
    </xf>
    <xf numFmtId="0" fontId="16" fillId="0" borderId="0" xfId="3" applyFont="1" applyAlignment="1">
      <alignment horizontal="center" vertical="center" wrapText="1"/>
    </xf>
    <xf numFmtId="0" fontId="4" fillId="0" borderId="0" xfId="3" applyAlignment="1">
      <alignment vertical="center" wrapText="1"/>
    </xf>
    <xf numFmtId="0" fontId="4" fillId="0" borderId="0" xfId="3" applyAlignment="1">
      <alignment horizontal="center" vertical="center" wrapText="1"/>
    </xf>
    <xf numFmtId="0" fontId="4" fillId="0" borderId="0" xfId="3" applyAlignment="1">
      <alignment horizontal="left" vertical="center" wrapText="1"/>
    </xf>
    <xf numFmtId="0" fontId="4" fillId="0" borderId="0" xfId="3" applyAlignment="1">
      <alignment horizontal="justify" vertical="center" wrapText="1"/>
    </xf>
    <xf numFmtId="14" fontId="4" fillId="0" borderId="0" xfId="3" applyNumberFormat="1" applyAlignment="1">
      <alignment horizontal="center" vertical="center" wrapText="1"/>
    </xf>
    <xf numFmtId="9" fontId="4" fillId="0" borderId="0" xfId="6" applyFont="1" applyBorder="1" applyAlignment="1">
      <alignment vertical="center" wrapText="1"/>
    </xf>
    <xf numFmtId="0" fontId="16" fillId="10" borderId="2" xfId="3" applyFont="1" applyFill="1" applyBorder="1" applyAlignment="1">
      <alignment horizontal="center" vertical="center" textRotation="255" wrapText="1"/>
    </xf>
    <xf numFmtId="0" fontId="4" fillId="0" borderId="0" xfId="7"/>
    <xf numFmtId="0" fontId="16" fillId="9" borderId="1" xfId="7" applyFont="1" applyFill="1" applyBorder="1" applyAlignment="1">
      <alignment horizontal="center" vertical="center" wrapText="1"/>
    </xf>
    <xf numFmtId="0" fontId="31" fillId="9" borderId="1" xfId="7" applyFont="1" applyFill="1" applyBorder="1" applyAlignment="1">
      <alignment horizontal="center" vertical="center" wrapText="1"/>
    </xf>
    <xf numFmtId="0" fontId="4" fillId="0" borderId="0" xfId="7" applyAlignment="1">
      <alignment horizontal="left" vertical="center"/>
    </xf>
    <xf numFmtId="0" fontId="4" fillId="0" borderId="15" xfId="7" applyBorder="1" applyAlignment="1">
      <alignment horizontal="left" vertical="center" wrapText="1"/>
    </xf>
    <xf numFmtId="0" fontId="4" fillId="0" borderId="15" xfId="7" applyBorder="1" applyAlignment="1">
      <alignment horizontal="center" vertical="center" wrapText="1"/>
    </xf>
    <xf numFmtId="0" fontId="4" fillId="21" borderId="15" xfId="7" applyFill="1" applyBorder="1" applyAlignment="1">
      <alignment horizontal="center" vertical="center" wrapText="1"/>
    </xf>
    <xf numFmtId="0" fontId="4" fillId="0" borderId="16" xfId="7" applyBorder="1" applyAlignment="1">
      <alignment horizontal="left" vertical="center" wrapText="1"/>
    </xf>
    <xf numFmtId="0" fontId="4" fillId="0" borderId="2" xfId="7" applyBorder="1" applyAlignment="1">
      <alignment vertical="center" wrapText="1"/>
    </xf>
    <xf numFmtId="0" fontId="4" fillId="11" borderId="2" xfId="7" applyFill="1" applyBorder="1" applyAlignment="1">
      <alignment horizontal="center" vertical="center" wrapText="1"/>
    </xf>
    <xf numFmtId="0" fontId="4" fillId="0" borderId="13" xfId="7" applyBorder="1" applyAlignment="1">
      <alignment horizontal="center" vertical="center" wrapText="1"/>
    </xf>
    <xf numFmtId="0" fontId="4" fillId="0" borderId="2" xfId="7" applyBorder="1" applyAlignment="1">
      <alignment horizontal="center" vertical="center" wrapText="1"/>
    </xf>
    <xf numFmtId="0" fontId="4" fillId="0" borderId="2" xfId="7" applyBorder="1" applyAlignment="1">
      <alignment horizontal="justify" vertical="center" wrapText="1"/>
    </xf>
    <xf numFmtId="0" fontId="4" fillId="0" borderId="3" xfId="7" applyBorder="1" applyAlignment="1">
      <alignment horizontal="center" vertical="center" wrapText="1"/>
    </xf>
    <xf numFmtId="0" fontId="4" fillId="0" borderId="17" xfId="7" applyBorder="1" applyAlignment="1">
      <alignment horizontal="justify" vertical="center" wrapText="1"/>
    </xf>
    <xf numFmtId="14" fontId="4" fillId="0" borderId="2" xfId="7" applyNumberFormat="1" applyBorder="1" applyAlignment="1">
      <alignment horizontal="center" vertical="center" wrapText="1"/>
    </xf>
    <xf numFmtId="9" fontId="4" fillId="0" borderId="18" xfId="8" applyFont="1" applyFill="1" applyBorder="1" applyAlignment="1">
      <alignment horizontal="center" vertical="center" wrapText="1"/>
    </xf>
    <xf numFmtId="0" fontId="4" fillId="11" borderId="15" xfId="7" applyFill="1" applyBorder="1" applyAlignment="1">
      <alignment horizontal="center" vertical="center" wrapText="1"/>
    </xf>
    <xf numFmtId="0" fontId="4" fillId="0" borderId="18" xfId="7" applyBorder="1" applyAlignment="1">
      <alignment horizontal="left" vertical="center" wrapText="1"/>
    </xf>
    <xf numFmtId="0" fontId="4" fillId="0" borderId="2" xfId="0" quotePrefix="1" applyFont="1" applyBorder="1" applyAlignment="1">
      <alignment vertical="center" wrapText="1"/>
    </xf>
    <xf numFmtId="0" fontId="4" fillId="0" borderId="2" xfId="3" quotePrefix="1" applyFont="1" applyBorder="1" applyAlignment="1" applyProtection="1">
      <alignment horizontal="left" vertical="center" wrapText="1"/>
      <protection locked="0"/>
    </xf>
    <xf numFmtId="0" fontId="32" fillId="2" borderId="2" xfId="0" applyFont="1" applyFill="1" applyBorder="1" applyAlignment="1">
      <alignment horizontal="center" vertical="center" wrapText="1"/>
    </xf>
    <xf numFmtId="0" fontId="32" fillId="0" borderId="2" xfId="0" applyFont="1" applyBorder="1" applyAlignment="1">
      <alignment horizontal="justify" vertical="center" wrapText="1"/>
    </xf>
    <xf numFmtId="0" fontId="32" fillId="0" borderId="2" xfId="0" applyFont="1" applyBorder="1" applyAlignment="1">
      <alignment horizontal="center" vertical="center" wrapText="1"/>
    </xf>
    <xf numFmtId="0" fontId="32" fillId="0" borderId="2" xfId="0" applyFont="1" applyBorder="1" applyAlignment="1">
      <alignment horizontal="left" vertical="center" wrapText="1"/>
    </xf>
    <xf numFmtId="0" fontId="4" fillId="0" borderId="2" xfId="0" applyFont="1" applyBorder="1" applyAlignment="1">
      <alignment horizontal="left" vertical="center" wrapText="1"/>
    </xf>
    <xf numFmtId="14" fontId="32" fillId="0" borderId="2" xfId="0" applyNumberFormat="1" applyFont="1" applyBorder="1" applyAlignment="1">
      <alignment horizontal="center" vertical="center" wrapText="1"/>
    </xf>
    <xf numFmtId="0" fontId="4" fillId="0" borderId="2" xfId="0" applyFont="1" applyBorder="1" applyAlignment="1">
      <alignment vertical="center" wrapText="1"/>
    </xf>
    <xf numFmtId="0" fontId="10" fillId="0" borderId="0" xfId="0" applyFont="1" applyAlignment="1">
      <alignment horizontal="center"/>
    </xf>
    <xf numFmtId="0" fontId="10" fillId="0" borderId="7" xfId="0" applyFont="1" applyBorder="1" applyAlignment="1">
      <alignment horizontal="center"/>
    </xf>
    <xf numFmtId="0" fontId="21" fillId="0" borderId="2" xfId="0" applyFont="1" applyBorder="1" applyAlignment="1">
      <alignment horizontal="center" vertical="center"/>
    </xf>
    <xf numFmtId="0" fontId="21" fillId="0" borderId="2" xfId="0" applyFont="1" applyBorder="1" applyAlignment="1">
      <alignment horizontal="center" vertical="center" wrapText="1"/>
    </xf>
    <xf numFmtId="0" fontId="2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vertical="center"/>
    </xf>
    <xf numFmtId="0" fontId="10" fillId="0" borderId="4" xfId="0" applyFont="1" applyBorder="1" applyAlignment="1">
      <alignment vertical="center"/>
    </xf>
    <xf numFmtId="0" fontId="10" fillId="0" borderId="13" xfId="0" applyFont="1" applyBorder="1" applyAlignment="1">
      <alignment vertical="center"/>
    </xf>
    <xf numFmtId="0" fontId="10" fillId="0" borderId="4" xfId="0" applyFont="1" applyBorder="1" applyAlignment="1">
      <alignment horizontal="center" vertical="center"/>
    </xf>
    <xf numFmtId="14" fontId="10" fillId="0" borderId="3" xfId="0" applyNumberFormat="1" applyFont="1" applyBorder="1" applyAlignment="1">
      <alignment horizontal="center" vertical="center"/>
    </xf>
    <xf numFmtId="0" fontId="0" fillId="0" borderId="2" xfId="0"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0" fillId="0" borderId="0" xfId="0" applyAlignment="1">
      <alignment horizontal="center"/>
    </xf>
    <xf numFmtId="0" fontId="0" fillId="0" borderId="7" xfId="0" applyBorder="1" applyAlignment="1">
      <alignment horizontal="center"/>
    </xf>
    <xf numFmtId="0" fontId="6" fillId="0" borderId="0" xfId="0" applyFont="1" applyAlignment="1">
      <alignment horizontal="center" vertical="center"/>
    </xf>
    <xf numFmtId="0" fontId="6" fillId="0" borderId="7" xfId="0" applyFont="1" applyBorder="1" applyAlignment="1">
      <alignment horizontal="center" vertical="center"/>
    </xf>
    <xf numFmtId="0" fontId="4" fillId="0" borderId="1" xfId="3" applyBorder="1" applyAlignment="1" applyProtection="1">
      <alignment horizontal="left" vertical="center" wrapText="1"/>
      <protection locked="0"/>
    </xf>
    <xf numFmtId="0" fontId="4" fillId="0" borderId="6" xfId="3" applyBorder="1" applyAlignment="1" applyProtection="1">
      <alignment horizontal="left" vertical="center" wrapText="1"/>
      <protection locked="0"/>
    </xf>
    <xf numFmtId="0" fontId="4" fillId="0" borderId="5" xfId="3" applyBorder="1" applyAlignment="1" applyProtection="1">
      <alignment horizontal="left" vertical="center" wrapText="1"/>
      <protection locked="0"/>
    </xf>
    <xf numFmtId="0" fontId="4" fillId="2" borderId="1" xfId="3" applyFill="1" applyBorder="1" applyAlignment="1" applyProtection="1">
      <alignment horizontal="center" vertical="center" wrapText="1"/>
      <protection locked="0"/>
    </xf>
    <xf numFmtId="0" fontId="4" fillId="2" borderId="6" xfId="3" applyFill="1" applyBorder="1" applyAlignment="1" applyProtection="1">
      <alignment horizontal="center" vertical="center" wrapText="1"/>
      <protection locked="0"/>
    </xf>
    <xf numFmtId="0" fontId="4" fillId="2" borderId="5" xfId="3"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9" fontId="4" fillId="0" borderId="1" xfId="2" applyFont="1" applyBorder="1" applyAlignment="1">
      <alignment horizontal="center" vertical="center"/>
    </xf>
    <xf numFmtId="9" fontId="4" fillId="0" borderId="6" xfId="2" applyFont="1" applyBorder="1" applyAlignment="1">
      <alignment horizontal="center" vertical="center"/>
    </xf>
    <xf numFmtId="9" fontId="4" fillId="0" borderId="5" xfId="2" applyFont="1" applyBorder="1" applyAlignment="1">
      <alignment horizontal="center" vertical="center"/>
    </xf>
    <xf numFmtId="9" fontId="4" fillId="2" borderId="1" xfId="2" applyFont="1" applyFill="1" applyBorder="1" applyAlignment="1">
      <alignment horizontal="center" vertical="center"/>
    </xf>
    <xf numFmtId="9" fontId="4" fillId="2" borderId="6" xfId="2" applyFont="1" applyFill="1" applyBorder="1" applyAlignment="1">
      <alignment horizontal="center" vertical="center"/>
    </xf>
    <xf numFmtId="9" fontId="4" fillId="2" borderId="5"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6" xfId="2" applyFont="1" applyFill="1" applyBorder="1" applyAlignment="1">
      <alignment horizontal="center" vertical="center"/>
    </xf>
    <xf numFmtId="9" fontId="4" fillId="0" borderId="1" xfId="2" applyFont="1" applyFill="1" applyBorder="1" applyAlignment="1" applyProtection="1">
      <alignment horizontal="center" vertical="center" wrapText="1"/>
      <protection locked="0"/>
    </xf>
    <xf numFmtId="9" fontId="4" fillId="0" borderId="6" xfId="2" applyFont="1" applyFill="1" applyBorder="1" applyAlignment="1" applyProtection="1">
      <alignment horizontal="center" vertical="center" wrapText="1"/>
      <protection locked="0"/>
    </xf>
    <xf numFmtId="165" fontId="4" fillId="0" borderId="1" xfId="1" applyNumberFormat="1" applyFont="1" applyFill="1" applyBorder="1" applyAlignment="1" applyProtection="1">
      <alignment horizontal="center" vertical="center" wrapText="1"/>
      <protection locked="0"/>
    </xf>
    <xf numFmtId="165" fontId="4" fillId="0" borderId="6" xfId="1" applyNumberFormat="1" applyFont="1" applyFill="1" applyBorder="1" applyAlignment="1" applyProtection="1">
      <alignment horizontal="center" vertical="center" wrapText="1"/>
      <protection locked="0"/>
    </xf>
    <xf numFmtId="164" fontId="4" fillId="0" borderId="1" xfId="1" applyNumberFormat="1" applyFont="1" applyFill="1" applyBorder="1" applyAlignment="1" applyProtection="1">
      <alignment horizontal="center" vertical="center" wrapText="1"/>
      <protection locked="0"/>
    </xf>
    <xf numFmtId="164" fontId="4" fillId="0" borderId="6" xfId="1" applyNumberFormat="1" applyFont="1" applyFill="1" applyBorder="1" applyAlignment="1" applyProtection="1">
      <alignment horizontal="center" vertical="center" wrapText="1"/>
      <protection locked="0"/>
    </xf>
    <xf numFmtId="165" fontId="4" fillId="2" borderId="1" xfId="3" applyNumberFormat="1" applyFill="1" applyBorder="1" applyAlignment="1" applyProtection="1">
      <alignment horizontal="center" vertical="center" wrapText="1"/>
      <protection locked="0"/>
    </xf>
    <xf numFmtId="165" fontId="4" fillId="2" borderId="6" xfId="3" applyNumberFormat="1" applyFill="1" applyBorder="1" applyAlignment="1" applyProtection="1">
      <alignment horizontal="center" vertical="center" wrapText="1"/>
      <protection locked="0"/>
    </xf>
    <xf numFmtId="164" fontId="4" fillId="2" borderId="1" xfId="1" applyNumberFormat="1" applyFont="1" applyFill="1" applyBorder="1" applyAlignment="1" applyProtection="1">
      <alignment horizontal="center" vertical="center" wrapText="1"/>
      <protection locked="0"/>
    </xf>
    <xf numFmtId="164" fontId="4" fillId="2" borderId="6" xfId="1" applyNumberFormat="1" applyFont="1" applyFill="1" applyBorder="1" applyAlignment="1" applyProtection="1">
      <alignment horizontal="center" vertical="center" wrapText="1"/>
      <protection locked="0"/>
    </xf>
    <xf numFmtId="0" fontId="4" fillId="0" borderId="1" xfId="3" applyBorder="1" applyAlignment="1" applyProtection="1">
      <alignment horizontal="center" vertical="center" wrapText="1"/>
      <protection locked="0"/>
    </xf>
    <xf numFmtId="0" fontId="4" fillId="0" borderId="6" xfId="3" applyBorder="1" applyAlignment="1" applyProtection="1">
      <alignment horizontal="center" vertical="center" wrapText="1"/>
      <protection locked="0"/>
    </xf>
    <xf numFmtId="165" fontId="4" fillId="0" borderId="1" xfId="1" applyNumberFormat="1" applyFont="1" applyBorder="1" applyAlignment="1" applyProtection="1">
      <alignment horizontal="center" vertical="center" wrapText="1"/>
      <protection locked="0"/>
    </xf>
    <xf numFmtId="165" fontId="4" fillId="0" borderId="6" xfId="1" applyNumberFormat="1" applyFont="1" applyBorder="1" applyAlignment="1" applyProtection="1">
      <alignment horizontal="center" vertical="center" wrapText="1"/>
      <protection locked="0"/>
    </xf>
    <xf numFmtId="165" fontId="4" fillId="0" borderId="5" xfId="1" applyNumberFormat="1" applyFont="1" applyBorder="1" applyAlignment="1" applyProtection="1">
      <alignment horizontal="center" vertical="center" wrapText="1"/>
      <protection locked="0"/>
    </xf>
    <xf numFmtId="164" fontId="4" fillId="0" borderId="1" xfId="1" applyNumberFormat="1" applyFont="1" applyBorder="1" applyAlignment="1" applyProtection="1">
      <alignment horizontal="center" vertical="center" wrapText="1"/>
      <protection locked="0"/>
    </xf>
    <xf numFmtId="164" fontId="4" fillId="0" borderId="6" xfId="1" applyNumberFormat="1" applyFont="1" applyBorder="1" applyAlignment="1" applyProtection="1">
      <alignment horizontal="center" vertical="center" wrapText="1"/>
      <protection locked="0"/>
    </xf>
    <xf numFmtId="164" fontId="4" fillId="0" borderId="5" xfId="1" applyNumberFormat="1" applyFont="1" applyBorder="1" applyAlignment="1" applyProtection="1">
      <alignment horizontal="center" vertical="center" wrapText="1"/>
      <protection locked="0"/>
    </xf>
    <xf numFmtId="9" fontId="4" fillId="0" borderId="5" xfId="2" applyFont="1" applyFill="1" applyBorder="1" applyAlignment="1" applyProtection="1">
      <alignment horizontal="center" vertical="center" wrapText="1"/>
      <protection locked="0"/>
    </xf>
    <xf numFmtId="0" fontId="4" fillId="0" borderId="5" xfId="3" applyBorder="1" applyAlignment="1" applyProtection="1">
      <alignment horizontal="center" vertical="center" wrapText="1"/>
      <protection locked="0"/>
    </xf>
    <xf numFmtId="0" fontId="4" fillId="0" borderId="1" xfId="3" applyBorder="1" applyAlignment="1" applyProtection="1">
      <alignment horizontal="justify" vertical="center" wrapText="1"/>
      <protection locked="0"/>
    </xf>
    <xf numFmtId="0" fontId="4" fillId="0" borderId="6" xfId="3" applyBorder="1" applyAlignment="1" applyProtection="1">
      <alignment horizontal="justify" vertical="center" wrapText="1"/>
      <protection locked="0"/>
    </xf>
    <xf numFmtId="0" fontId="4" fillId="0" borderId="5" xfId="3" applyBorder="1" applyAlignment="1" applyProtection="1">
      <alignment horizontal="justify" vertical="center" wrapText="1"/>
      <protection locked="0"/>
    </xf>
    <xf numFmtId="9" fontId="4" fillId="0" borderId="1" xfId="0" applyNumberFormat="1"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9" fontId="4" fillId="0" borderId="5" xfId="2" applyFont="1" applyFill="1" applyBorder="1" applyAlignment="1">
      <alignment horizontal="center" vertical="center"/>
    </xf>
    <xf numFmtId="164" fontId="5" fillId="3" borderId="1" xfId="1" applyNumberFormat="1" applyFont="1" applyFill="1" applyBorder="1" applyAlignment="1">
      <alignment horizontal="center" vertical="center" wrapText="1"/>
    </xf>
    <xf numFmtId="164" fontId="5" fillId="3" borderId="5" xfId="1" applyNumberFormat="1" applyFont="1" applyFill="1" applyBorder="1" applyAlignment="1">
      <alignment horizontal="center" vertical="center" wrapText="1"/>
    </xf>
    <xf numFmtId="9" fontId="4" fillId="2" borderId="1" xfId="2" applyFont="1" applyFill="1" applyBorder="1" applyAlignment="1" applyProtection="1">
      <alignment horizontal="center" vertical="center" wrapText="1"/>
      <protection locked="0"/>
    </xf>
    <xf numFmtId="9" fontId="4" fillId="2" borderId="6" xfId="2" applyFont="1" applyFill="1" applyBorder="1" applyAlignment="1" applyProtection="1">
      <alignment horizontal="center" vertical="center" wrapText="1"/>
      <protection locked="0"/>
    </xf>
    <xf numFmtId="9" fontId="4" fillId="0" borderId="6" xfId="0" applyNumberFormat="1" applyFont="1" applyBorder="1" applyAlignment="1">
      <alignment horizontal="center" vertical="center"/>
    </xf>
    <xf numFmtId="0" fontId="5" fillId="3"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9" fontId="5" fillId="3" borderId="1" xfId="2" applyFont="1" applyFill="1" applyBorder="1" applyAlignment="1">
      <alignment horizontal="center" vertical="center" wrapText="1"/>
    </xf>
    <xf numFmtId="9" fontId="5" fillId="3" borderId="5" xfId="2"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9" fontId="4" fillId="2" borderId="1" xfId="0" applyNumberFormat="1" applyFont="1" applyFill="1" applyBorder="1" applyAlignment="1">
      <alignment horizontal="center" vertical="center"/>
    </xf>
    <xf numFmtId="0" fontId="4" fillId="2" borderId="6" xfId="0" applyFont="1" applyFill="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2" xfId="0" applyFont="1" applyBorder="1" applyAlignment="1">
      <alignment horizontal="center" vertical="center"/>
    </xf>
    <xf numFmtId="0" fontId="16" fillId="0" borderId="15"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5" xfId="0" applyFont="1" applyBorder="1" applyAlignment="1">
      <alignment horizontal="right" vertical="center" wrapText="1"/>
    </xf>
    <xf numFmtId="0" fontId="16" fillId="0" borderId="16" xfId="0" applyFont="1" applyBorder="1" applyAlignment="1">
      <alignment horizontal="right" vertical="center" wrapText="1"/>
    </xf>
    <xf numFmtId="0" fontId="16" fillId="0" borderId="2" xfId="0" applyFont="1" applyBorder="1" applyAlignment="1">
      <alignment horizontal="right" vertical="center" wrapText="1"/>
    </xf>
    <xf numFmtId="0" fontId="16" fillId="0" borderId="18" xfId="0" applyFont="1" applyBorder="1" applyAlignment="1">
      <alignment horizontal="right" vertical="center" wrapText="1"/>
    </xf>
    <xf numFmtId="0" fontId="16" fillId="0" borderId="18" xfId="0" applyFont="1" applyBorder="1" applyAlignment="1">
      <alignment horizontal="center" vertical="center"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16" fillId="9" borderId="17" xfId="3" applyFont="1" applyFill="1" applyBorder="1" applyAlignment="1">
      <alignment horizontal="center" vertical="center"/>
    </xf>
    <xf numFmtId="0" fontId="16" fillId="9" borderId="27" xfId="3" applyFont="1" applyFill="1" applyBorder="1" applyAlignment="1">
      <alignment horizontal="center" vertical="center"/>
    </xf>
    <xf numFmtId="0" fontId="16" fillId="9" borderId="2" xfId="3" applyFont="1" applyFill="1" applyBorder="1" applyAlignment="1">
      <alignment horizontal="center" vertical="center" wrapText="1"/>
    </xf>
    <xf numFmtId="0" fontId="16" fillId="9" borderId="1" xfId="3" applyFont="1" applyFill="1" applyBorder="1" applyAlignment="1">
      <alignment horizontal="center" vertical="center" wrapText="1"/>
    </xf>
    <xf numFmtId="0" fontId="16" fillId="9" borderId="18" xfId="3" applyFont="1" applyFill="1" applyBorder="1" applyAlignment="1">
      <alignment horizontal="center" vertical="center" wrapText="1"/>
    </xf>
    <xf numFmtId="0" fontId="4" fillId="9" borderId="28" xfId="3" applyFill="1" applyBorder="1" applyAlignment="1">
      <alignment vertical="center"/>
    </xf>
    <xf numFmtId="0" fontId="16" fillId="9" borderId="13" xfId="3" applyFont="1" applyFill="1" applyBorder="1" applyAlignment="1">
      <alignment horizontal="center" vertical="center" wrapText="1"/>
    </xf>
    <xf numFmtId="0" fontId="16" fillId="9" borderId="2" xfId="3" applyFont="1" applyFill="1" applyBorder="1" applyAlignment="1">
      <alignment horizontal="center" vertical="center"/>
    </xf>
    <xf numFmtId="0" fontId="16" fillId="8" borderId="23" xfId="3" applyFont="1" applyFill="1" applyBorder="1" applyAlignment="1">
      <alignment horizontal="center" vertical="center" wrapText="1"/>
    </xf>
    <xf numFmtId="0" fontId="16" fillId="8" borderId="24" xfId="3" applyFont="1" applyFill="1" applyBorder="1" applyAlignment="1">
      <alignment horizontal="center" vertical="center" wrapText="1"/>
    </xf>
    <xf numFmtId="0" fontId="16" fillId="8" borderId="25" xfId="3" applyFont="1" applyFill="1" applyBorder="1" applyAlignment="1">
      <alignment horizontal="center" vertical="center" wrapText="1"/>
    </xf>
    <xf numFmtId="0" fontId="16" fillId="9" borderId="14" xfId="3" applyFont="1" applyFill="1" applyBorder="1" applyAlignment="1">
      <alignment horizontal="center" vertical="center" wrapText="1"/>
    </xf>
    <xf numFmtId="0" fontId="16" fillId="9" borderId="15" xfId="3" applyFont="1" applyFill="1" applyBorder="1" applyAlignment="1">
      <alignment horizontal="center" vertical="center" wrapText="1"/>
    </xf>
    <xf numFmtId="0" fontId="16" fillId="9" borderId="16" xfId="3" applyFont="1" applyFill="1" applyBorder="1" applyAlignment="1">
      <alignment horizontal="center" vertical="center" wrapText="1"/>
    </xf>
    <xf numFmtId="0" fontId="16" fillId="9" borderId="17" xfId="3" applyFont="1" applyFill="1" applyBorder="1" applyAlignment="1">
      <alignment horizontal="center" vertical="center" wrapText="1"/>
    </xf>
    <xf numFmtId="0" fontId="16" fillId="9" borderId="9" xfId="3" applyFont="1" applyFill="1" applyBorder="1" applyAlignment="1">
      <alignment horizontal="center" vertical="center" wrapText="1"/>
    </xf>
    <xf numFmtId="0" fontId="16" fillId="9" borderId="5" xfId="3" applyFont="1" applyFill="1" applyBorder="1" applyAlignment="1">
      <alignment horizontal="center" vertical="center" wrapText="1"/>
    </xf>
    <xf numFmtId="0" fontId="16" fillId="9" borderId="26" xfId="3" applyFont="1" applyFill="1" applyBorder="1" applyAlignment="1">
      <alignment horizontal="center" vertical="center" wrapText="1"/>
    </xf>
    <xf numFmtId="0" fontId="16" fillId="9" borderId="13" xfId="3" applyFont="1" applyFill="1" applyBorder="1" applyAlignment="1">
      <alignment horizontal="center" vertical="center"/>
    </xf>
    <xf numFmtId="0" fontId="4" fillId="9" borderId="2" xfId="3" applyFill="1" applyBorder="1" applyAlignment="1">
      <alignment vertical="center" wrapText="1"/>
    </xf>
    <xf numFmtId="0" fontId="16" fillId="9" borderId="2" xfId="0" applyFont="1" applyFill="1" applyBorder="1" applyAlignment="1">
      <alignment horizontal="center" vertical="center" wrapText="1"/>
    </xf>
    <xf numFmtId="0" fontId="16" fillId="9" borderId="1" xfId="0" applyFont="1" applyFill="1" applyBorder="1" applyAlignment="1">
      <alignment horizontal="center" vertical="center" wrapText="1"/>
    </xf>
    <xf numFmtId="0" fontId="16" fillId="9" borderId="18" xfId="0" applyFont="1" applyFill="1" applyBorder="1" applyAlignment="1">
      <alignment horizontal="center" vertical="center" wrapText="1"/>
    </xf>
    <xf numFmtId="0" fontId="16" fillId="9" borderId="28" xfId="0" applyFont="1" applyFill="1" applyBorder="1" applyAlignment="1">
      <alignment horizontal="center" vertical="center" wrapText="1"/>
    </xf>
    <xf numFmtId="0" fontId="4" fillId="13" borderId="5" xfId="3" applyFill="1" applyBorder="1" applyAlignment="1">
      <alignment horizontal="center" vertical="center" wrapText="1"/>
    </xf>
    <xf numFmtId="0" fontId="4" fillId="13" borderId="2" xfId="3" applyFill="1" applyBorder="1" applyAlignment="1">
      <alignment horizontal="center" vertical="center" wrapText="1"/>
    </xf>
    <xf numFmtId="0" fontId="4" fillId="0" borderId="6" xfId="3" applyBorder="1" applyAlignment="1">
      <alignment horizontal="left" vertical="center" wrapText="1"/>
    </xf>
    <xf numFmtId="0" fontId="4" fillId="0" borderId="5" xfId="3" applyBorder="1" applyAlignment="1">
      <alignment horizontal="left" vertical="center" wrapText="1"/>
    </xf>
    <xf numFmtId="0" fontId="4" fillId="0" borderId="6" xfId="3" applyBorder="1" applyAlignment="1">
      <alignment horizontal="center" vertical="center" wrapText="1"/>
    </xf>
    <xf numFmtId="0" fontId="4" fillId="0" borderId="5" xfId="3" applyBorder="1" applyAlignment="1">
      <alignment horizontal="center" vertical="center" wrapText="1"/>
    </xf>
    <xf numFmtId="0" fontId="4" fillId="0" borderId="2" xfId="3" applyBorder="1" applyAlignment="1">
      <alignment horizontal="center" vertical="center" wrapText="1"/>
    </xf>
    <xf numFmtId="0" fontId="4" fillId="0" borderId="30" xfId="3" applyBorder="1" applyAlignment="1">
      <alignment horizontal="center" vertical="center" wrapText="1"/>
    </xf>
    <xf numFmtId="0" fontId="4" fillId="0" borderId="3" xfId="3" applyBorder="1" applyAlignment="1">
      <alignment horizontal="center" vertical="center" wrapText="1"/>
    </xf>
    <xf numFmtId="0" fontId="16" fillId="9" borderId="8" xfId="3" applyFont="1" applyFill="1" applyBorder="1" applyAlignment="1">
      <alignment horizontal="center" vertical="center" wrapText="1"/>
    </xf>
    <xf numFmtId="0" fontId="16" fillId="12" borderId="29" xfId="3" applyFont="1" applyFill="1" applyBorder="1" applyAlignment="1">
      <alignment horizontal="center" vertical="center" textRotation="255" wrapText="1"/>
    </xf>
    <xf numFmtId="0" fontId="16" fillId="12" borderId="17" xfId="3" applyFont="1" applyFill="1" applyBorder="1" applyAlignment="1">
      <alignment horizontal="center" vertical="center" textRotation="255" wrapText="1"/>
    </xf>
    <xf numFmtId="0" fontId="4" fillId="11" borderId="5" xfId="3" applyFill="1" applyBorder="1" applyAlignment="1">
      <alignment horizontal="center" vertical="center" wrapText="1"/>
    </xf>
    <xf numFmtId="0" fontId="4" fillId="11" borderId="2" xfId="3" applyFill="1" applyBorder="1" applyAlignment="1">
      <alignment horizontal="center" vertical="center" wrapText="1"/>
    </xf>
    <xf numFmtId="0" fontId="4" fillId="0" borderId="28" xfId="3" applyBorder="1" applyAlignment="1">
      <alignment horizontal="center" vertical="center" wrapText="1"/>
    </xf>
    <xf numFmtId="0" fontId="4" fillId="0" borderId="31" xfId="3" applyBorder="1" applyAlignment="1">
      <alignment horizontal="center" vertical="center" wrapText="1"/>
    </xf>
    <xf numFmtId="0" fontId="4" fillId="0" borderId="26" xfId="3" applyBorder="1" applyAlignment="1">
      <alignment horizontal="center" vertical="center" wrapText="1"/>
    </xf>
    <xf numFmtId="0" fontId="4" fillId="0" borderId="9" xfId="3" applyBorder="1" applyAlignment="1">
      <alignment horizontal="center" vertical="center" wrapText="1"/>
    </xf>
    <xf numFmtId="0" fontId="4" fillId="0" borderId="13" xfId="3" applyBorder="1" applyAlignment="1">
      <alignment horizontal="center" vertical="center" wrapText="1"/>
    </xf>
    <xf numFmtId="0" fontId="27" fillId="0" borderId="5" xfId="5" applyFill="1" applyBorder="1" applyAlignment="1">
      <alignment horizontal="center" vertical="center" wrapText="1"/>
    </xf>
    <xf numFmtId="9" fontId="16" fillId="2" borderId="5" xfId="2" applyFont="1" applyFill="1" applyBorder="1" applyAlignment="1">
      <alignment horizontal="center" vertical="center" wrapText="1"/>
    </xf>
    <xf numFmtId="9" fontId="16" fillId="2" borderId="2" xfId="2" applyFont="1" applyFill="1" applyBorder="1" applyAlignment="1">
      <alignment horizontal="center" vertical="center" wrapText="1"/>
    </xf>
    <xf numFmtId="0" fontId="16" fillId="14" borderId="17" xfId="3" applyFont="1" applyFill="1" applyBorder="1" applyAlignment="1">
      <alignment horizontal="center" vertical="center" textRotation="255" wrapText="1"/>
    </xf>
    <xf numFmtId="0" fontId="4" fillId="0" borderId="18" xfId="3" applyBorder="1" applyAlignment="1">
      <alignment horizontal="justify" vertical="center" wrapText="1"/>
    </xf>
    <xf numFmtId="0" fontId="4" fillId="0" borderId="29" xfId="3" applyBorder="1" applyAlignment="1">
      <alignment horizontal="justify" vertical="center" wrapText="1"/>
    </xf>
    <xf numFmtId="0" fontId="4" fillId="0" borderId="17" xfId="3" applyBorder="1" applyAlignment="1">
      <alignment horizontal="justify" vertical="center" wrapText="1"/>
    </xf>
    <xf numFmtId="14" fontId="4" fillId="0" borderId="5" xfId="3" applyNumberFormat="1" applyBorder="1" applyAlignment="1">
      <alignment horizontal="center" vertical="center" wrapText="1"/>
    </xf>
    <xf numFmtId="14" fontId="4" fillId="0" borderId="2" xfId="3" applyNumberFormat="1" applyBorder="1" applyAlignment="1">
      <alignment horizontal="center" vertical="center" wrapText="1"/>
    </xf>
    <xf numFmtId="0" fontId="4" fillId="2" borderId="5" xfId="3" applyFill="1" applyBorder="1" applyAlignment="1">
      <alignment horizontal="left" vertical="center" wrapText="1"/>
    </xf>
    <xf numFmtId="0" fontId="4" fillId="2" borderId="2" xfId="3" applyFill="1" applyBorder="1" applyAlignment="1">
      <alignment horizontal="left" vertical="center" wrapText="1"/>
    </xf>
    <xf numFmtId="0" fontId="27" fillId="0" borderId="1" xfId="5" applyFill="1" applyBorder="1" applyAlignment="1">
      <alignment horizontal="center" vertical="center" wrapText="1"/>
    </xf>
    <xf numFmtId="0" fontId="27" fillId="0" borderId="6" xfId="5" applyFill="1" applyBorder="1" applyAlignment="1">
      <alignment horizontal="center" vertical="center" wrapText="1"/>
    </xf>
    <xf numFmtId="9" fontId="16" fillId="2" borderId="2" xfId="6" applyFont="1" applyFill="1" applyBorder="1" applyAlignment="1">
      <alignment horizontal="center" vertical="center" wrapText="1"/>
    </xf>
    <xf numFmtId="9" fontId="4" fillId="2" borderId="2" xfId="6" applyFont="1" applyFill="1" applyBorder="1" applyAlignment="1">
      <alignment horizontal="center" vertical="center" wrapText="1"/>
    </xf>
    <xf numFmtId="0" fontId="4" fillId="2" borderId="2" xfId="3" applyFill="1" applyBorder="1" applyAlignment="1">
      <alignment horizontal="center" vertical="distributed" wrapText="1"/>
    </xf>
    <xf numFmtId="0" fontId="27" fillId="0" borderId="2" xfId="5" applyFill="1" applyBorder="1" applyAlignment="1">
      <alignment horizontal="center" vertical="center" wrapText="1"/>
    </xf>
    <xf numFmtId="0" fontId="4" fillId="0" borderId="2" xfId="3" applyBorder="1" applyAlignment="1">
      <alignment horizontal="justify" vertical="center" wrapText="1"/>
    </xf>
    <xf numFmtId="0" fontId="4" fillId="2" borderId="2" xfId="3" applyFill="1" applyBorder="1" applyAlignment="1">
      <alignment horizontal="center" vertical="center" wrapText="1"/>
    </xf>
    <xf numFmtId="0" fontId="4" fillId="2" borderId="2" xfId="3" applyFill="1" applyBorder="1" applyAlignment="1">
      <alignment horizontal="center" vertical="center"/>
    </xf>
    <xf numFmtId="0" fontId="4" fillId="0" borderId="1" xfId="3" applyBorder="1" applyAlignment="1">
      <alignment horizontal="center" vertical="center" wrapText="1"/>
    </xf>
    <xf numFmtId="0" fontId="28" fillId="0" borderId="1" xfId="3" applyFont="1" applyBorder="1" applyAlignment="1">
      <alignment horizontal="center" vertical="center" wrapText="1"/>
    </xf>
    <xf numFmtId="0" fontId="28" fillId="0" borderId="6" xfId="3" applyFont="1" applyBorder="1" applyAlignment="1">
      <alignment horizontal="center" vertical="center" wrapText="1"/>
    </xf>
    <xf numFmtId="9" fontId="16" fillId="2" borderId="1" xfId="6" applyFont="1" applyFill="1" applyBorder="1" applyAlignment="1">
      <alignment horizontal="center" vertical="center" wrapText="1"/>
    </xf>
    <xf numFmtId="9" fontId="16" fillId="2" borderId="5" xfId="6" applyFont="1" applyFill="1" applyBorder="1" applyAlignment="1">
      <alignment horizontal="center" vertical="center" wrapText="1"/>
    </xf>
    <xf numFmtId="14" fontId="25" fillId="0" borderId="2" xfId="3" applyNumberFormat="1" applyFont="1" applyBorder="1" applyAlignment="1">
      <alignment horizontal="center" vertical="center" wrapText="1"/>
    </xf>
    <xf numFmtId="0" fontId="27" fillId="0" borderId="1" xfId="5" applyBorder="1" applyAlignment="1">
      <alignment horizontal="center" wrapText="1"/>
    </xf>
    <xf numFmtId="0" fontId="27" fillId="0" borderId="6" xfId="5" applyBorder="1" applyAlignment="1">
      <alignment horizontal="center"/>
    </xf>
    <xf numFmtId="0" fontId="27" fillId="0" borderId="5" xfId="5" applyBorder="1" applyAlignment="1">
      <alignment horizontal="center"/>
    </xf>
    <xf numFmtId="0" fontId="16" fillId="15" borderId="17" xfId="3" applyFont="1" applyFill="1" applyBorder="1" applyAlignment="1">
      <alignment vertical="center" textRotation="255" wrapText="1"/>
    </xf>
    <xf numFmtId="0" fontId="4" fillId="11" borderId="1" xfId="3" applyFill="1" applyBorder="1" applyAlignment="1">
      <alignment horizontal="center" vertical="center" wrapText="1"/>
    </xf>
    <xf numFmtId="0" fontId="4" fillId="11" borderId="6" xfId="3" applyFill="1" applyBorder="1" applyAlignment="1">
      <alignment horizontal="center" vertical="center" wrapText="1"/>
    </xf>
    <xf numFmtId="0" fontId="4" fillId="0" borderId="27" xfId="3" applyBorder="1" applyAlignment="1">
      <alignment horizontal="center" vertical="center" wrapText="1"/>
    </xf>
    <xf numFmtId="0" fontId="4" fillId="0" borderId="32" xfId="3" applyBorder="1" applyAlignment="1">
      <alignment horizontal="center" vertical="center" wrapText="1"/>
    </xf>
    <xf numFmtId="0" fontId="16" fillId="10" borderId="17" xfId="3" applyFont="1" applyFill="1" applyBorder="1" applyAlignment="1">
      <alignment horizontal="center" vertical="center" textRotation="255" wrapText="1"/>
    </xf>
    <xf numFmtId="0" fontId="16" fillId="16" borderId="32" xfId="3" applyFont="1" applyFill="1" applyBorder="1" applyAlignment="1">
      <alignment horizontal="center" vertical="center" textRotation="255" wrapText="1"/>
    </xf>
    <xf numFmtId="0" fontId="16" fillId="16" borderId="29" xfId="3" applyFont="1" applyFill="1" applyBorder="1" applyAlignment="1">
      <alignment horizontal="center" vertical="center" textRotation="255" wrapText="1"/>
    </xf>
    <xf numFmtId="0" fontId="4" fillId="0" borderId="18" xfId="3" applyBorder="1" applyAlignment="1">
      <alignment horizontal="left" vertical="center" wrapText="1"/>
    </xf>
    <xf numFmtId="0" fontId="4" fillId="0" borderId="2" xfId="3" applyBorder="1" applyAlignment="1">
      <alignment horizontal="left" vertical="center" wrapText="1"/>
    </xf>
    <xf numFmtId="0" fontId="16" fillId="0" borderId="2" xfId="3" applyFont="1" applyBorder="1" applyAlignment="1">
      <alignment horizontal="left" vertical="center" wrapText="1"/>
    </xf>
    <xf numFmtId="0" fontId="28" fillId="0" borderId="2" xfId="3" applyFont="1" applyBorder="1" applyAlignment="1">
      <alignment horizontal="left" vertical="center" wrapText="1"/>
    </xf>
    <xf numFmtId="0" fontId="16" fillId="17" borderId="17" xfId="3" applyFont="1" applyFill="1" applyBorder="1" applyAlignment="1">
      <alignment horizontal="center" vertical="center" textRotation="255" wrapText="1"/>
    </xf>
    <xf numFmtId="0" fontId="4" fillId="0" borderId="17" xfId="3" applyBorder="1" applyAlignment="1">
      <alignment horizontal="justify" vertical="center"/>
    </xf>
    <xf numFmtId="0" fontId="4" fillId="0" borderId="2" xfId="3" applyBorder="1" applyAlignment="1">
      <alignment horizontal="left" vertical="center"/>
    </xf>
    <xf numFmtId="0" fontId="4" fillId="0" borderId="2" xfId="3" applyBorder="1" applyAlignment="1">
      <alignment horizontal="center" vertical="center"/>
    </xf>
    <xf numFmtId="9" fontId="16" fillId="2" borderId="2" xfId="3" applyNumberFormat="1" applyFont="1" applyFill="1" applyBorder="1" applyAlignment="1">
      <alignment horizontal="center" vertical="center" wrapText="1"/>
    </xf>
    <xf numFmtId="0" fontId="16" fillId="18" borderId="27" xfId="3" applyFont="1" applyFill="1" applyBorder="1" applyAlignment="1">
      <alignment horizontal="center" vertical="center" textRotation="255" wrapText="1"/>
    </xf>
    <xf numFmtId="0" fontId="16" fillId="18" borderId="32" xfId="3" applyFont="1" applyFill="1" applyBorder="1" applyAlignment="1">
      <alignment horizontal="center" vertical="center" textRotation="255" wrapText="1"/>
    </xf>
    <xf numFmtId="0" fontId="16" fillId="18" borderId="29" xfId="3" applyFont="1" applyFill="1" applyBorder="1" applyAlignment="1">
      <alignment horizontal="center" vertical="center" textRotation="255" wrapText="1"/>
    </xf>
    <xf numFmtId="0" fontId="4" fillId="0" borderId="1" xfId="3" applyBorder="1" applyAlignment="1">
      <alignment horizontal="justify" vertical="center" wrapText="1"/>
    </xf>
    <xf numFmtId="0" fontId="4" fillId="0" borderId="5" xfId="3" applyBorder="1" applyAlignment="1">
      <alignment horizontal="justify" vertical="center" wrapText="1"/>
    </xf>
    <xf numFmtId="0" fontId="16" fillId="19" borderId="17" xfId="3" applyFont="1" applyFill="1" applyBorder="1" applyAlignment="1">
      <alignment horizontal="center" vertical="center" textRotation="255" wrapText="1"/>
    </xf>
    <xf numFmtId="9" fontId="4" fillId="2" borderId="2" xfId="3" applyNumberFormat="1" applyFill="1" applyBorder="1" applyAlignment="1">
      <alignment horizontal="center" vertical="center" wrapText="1"/>
    </xf>
    <xf numFmtId="0" fontId="16" fillId="7" borderId="17" xfId="3" applyFont="1" applyFill="1" applyBorder="1" applyAlignment="1">
      <alignment horizontal="center" vertical="center" textRotation="255" wrapText="1"/>
    </xf>
    <xf numFmtId="0" fontId="16" fillId="7" borderId="20" xfId="3" applyFont="1" applyFill="1" applyBorder="1" applyAlignment="1">
      <alignment horizontal="center" vertical="center" textRotation="255" wrapText="1"/>
    </xf>
    <xf numFmtId="0" fontId="16" fillId="0" borderId="1" xfId="7" applyFont="1" applyBorder="1" applyAlignment="1">
      <alignment horizontal="center" vertical="center" wrapText="1"/>
    </xf>
    <xf numFmtId="0" fontId="16" fillId="0" borderId="5" xfId="7" applyFont="1" applyBorder="1" applyAlignment="1">
      <alignment horizontal="center" vertical="center" wrapText="1"/>
    </xf>
    <xf numFmtId="0" fontId="4" fillId="0" borderId="2" xfId="7" applyBorder="1" applyAlignment="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xf>
    <xf numFmtId="0" fontId="16" fillId="2" borderId="2" xfId="3" applyFont="1" applyFill="1" applyBorder="1" applyAlignment="1">
      <alignment horizontal="center" vertical="center" wrapText="1"/>
    </xf>
    <xf numFmtId="0" fontId="4" fillId="11" borderId="21" xfId="3" applyFill="1" applyBorder="1" applyAlignment="1">
      <alignment horizontal="center" vertical="center" wrapText="1"/>
    </xf>
    <xf numFmtId="0" fontId="4" fillId="0" borderId="22" xfId="3" applyBorder="1" applyAlignment="1">
      <alignment horizontal="left" vertical="center" wrapText="1"/>
    </xf>
    <xf numFmtId="0" fontId="4" fillId="0" borderId="33" xfId="3" applyBorder="1" applyAlignment="1">
      <alignment horizontal="center" vertical="center" wrapText="1"/>
    </xf>
    <xf numFmtId="0" fontId="4" fillId="0" borderId="21" xfId="3" applyBorder="1" applyAlignment="1">
      <alignment horizontal="center" vertical="center" wrapText="1"/>
    </xf>
    <xf numFmtId="0" fontId="19" fillId="2" borderId="2" xfId="0" applyFont="1" applyFill="1" applyBorder="1" applyAlignment="1">
      <alignment horizontal="center" wrapText="1"/>
    </xf>
    <xf numFmtId="0" fontId="19" fillId="2" borderId="1" xfId="0" applyFont="1" applyFill="1" applyBorder="1" applyAlignment="1">
      <alignment horizontal="center" wrapText="1"/>
    </xf>
    <xf numFmtId="0" fontId="19" fillId="2" borderId="6" xfId="0" applyFont="1" applyFill="1" applyBorder="1" applyAlignment="1">
      <alignment horizontal="center" wrapText="1"/>
    </xf>
    <xf numFmtId="0" fontId="19" fillId="2" borderId="5" xfId="0" applyFont="1" applyFill="1" applyBorder="1" applyAlignment="1">
      <alignment horizontal="center" wrapText="1"/>
    </xf>
    <xf numFmtId="0" fontId="4" fillId="0" borderId="21" xfId="3" applyBorder="1" applyAlignment="1">
      <alignment horizontal="left" vertical="center" wrapText="1"/>
    </xf>
    <xf numFmtId="0" fontId="4" fillId="0" borderId="21" xfId="3" applyBorder="1" applyAlignment="1">
      <alignment horizontal="center" vertical="center"/>
    </xf>
    <xf numFmtId="0" fontId="4" fillId="0" borderId="34" xfId="3" applyBorder="1" applyAlignment="1">
      <alignment horizontal="center" vertical="center" wrapText="1"/>
    </xf>
    <xf numFmtId="0" fontId="4" fillId="0" borderId="20" xfId="3" applyBorder="1" applyAlignment="1">
      <alignment horizontal="justify" vertical="center" wrapText="1"/>
    </xf>
    <xf numFmtId="14" fontId="4" fillId="0" borderId="21" xfId="3" applyNumberFormat="1" applyBorder="1" applyAlignment="1">
      <alignment horizontal="center" vertical="center" wrapText="1"/>
    </xf>
    <xf numFmtId="0" fontId="16" fillId="8" borderId="23" xfId="7" applyFont="1" applyFill="1" applyBorder="1" applyAlignment="1">
      <alignment horizontal="center" vertical="center" wrapText="1"/>
    </xf>
    <xf numFmtId="0" fontId="16" fillId="8" borderId="24" xfId="7" applyFont="1" applyFill="1" applyBorder="1" applyAlignment="1">
      <alignment horizontal="center" vertical="center" wrapText="1"/>
    </xf>
    <xf numFmtId="0" fontId="16" fillId="8" borderId="25" xfId="7" applyFont="1" applyFill="1" applyBorder="1" applyAlignment="1">
      <alignment horizontal="center" vertical="center" wrapText="1"/>
    </xf>
    <xf numFmtId="0" fontId="16" fillId="9" borderId="14" xfId="7" applyFont="1" applyFill="1" applyBorder="1" applyAlignment="1">
      <alignment horizontal="center" vertical="center" wrapText="1"/>
    </xf>
    <xf numFmtId="0" fontId="16" fillId="9" borderId="15" xfId="7" applyFont="1" applyFill="1" applyBorder="1" applyAlignment="1">
      <alignment horizontal="center" vertical="center" wrapText="1"/>
    </xf>
    <xf numFmtId="0" fontId="16" fillId="9" borderId="16" xfId="7" applyFont="1" applyFill="1" applyBorder="1" applyAlignment="1">
      <alignment horizontal="center" vertical="center" wrapText="1"/>
    </xf>
    <xf numFmtId="0" fontId="16" fillId="9" borderId="17" xfId="7" applyFont="1" applyFill="1" applyBorder="1" applyAlignment="1">
      <alignment horizontal="center" vertical="center" wrapText="1"/>
    </xf>
    <xf numFmtId="0" fontId="16" fillId="9" borderId="2" xfId="7" applyFont="1" applyFill="1" applyBorder="1" applyAlignment="1">
      <alignment horizontal="center" vertical="center" wrapText="1"/>
    </xf>
    <xf numFmtId="0" fontId="16" fillId="9" borderId="18" xfId="7" applyFont="1" applyFill="1" applyBorder="1" applyAlignment="1">
      <alignment horizontal="center" vertical="center" wrapText="1"/>
    </xf>
    <xf numFmtId="0" fontId="16" fillId="9" borderId="9" xfId="7" applyFont="1" applyFill="1" applyBorder="1" applyAlignment="1">
      <alignment horizontal="center" vertical="center" wrapText="1"/>
    </xf>
    <xf numFmtId="0" fontId="16" fillId="9" borderId="5" xfId="7" applyFont="1" applyFill="1" applyBorder="1" applyAlignment="1">
      <alignment horizontal="center" vertical="center" wrapText="1"/>
    </xf>
    <xf numFmtId="0" fontId="16" fillId="9" borderId="26" xfId="7" applyFont="1" applyFill="1" applyBorder="1" applyAlignment="1">
      <alignment horizontal="center" vertical="center" wrapText="1"/>
    </xf>
    <xf numFmtId="0" fontId="16" fillId="9" borderId="13" xfId="7" applyFont="1" applyFill="1" applyBorder="1" applyAlignment="1">
      <alignment horizontal="center" vertical="center"/>
    </xf>
    <xf numFmtId="0" fontId="16" fillId="9" borderId="2" xfId="7" applyFont="1" applyFill="1" applyBorder="1" applyAlignment="1">
      <alignment horizontal="center" vertical="center"/>
    </xf>
    <xf numFmtId="0" fontId="4" fillId="9" borderId="2" xfId="7" applyFill="1" applyBorder="1" applyAlignment="1">
      <alignment vertical="center" wrapText="1"/>
    </xf>
    <xf numFmtId="0" fontId="16" fillId="9" borderId="1" xfId="7" applyFont="1" applyFill="1" applyBorder="1" applyAlignment="1">
      <alignment horizontal="center" vertical="center" wrapText="1"/>
    </xf>
    <xf numFmtId="0" fontId="16" fillId="9" borderId="17" xfId="7" applyFont="1" applyFill="1" applyBorder="1" applyAlignment="1">
      <alignment horizontal="center" vertical="center"/>
    </xf>
    <xf numFmtId="0" fontId="16" fillId="9" borderId="27" xfId="7" applyFont="1" applyFill="1" applyBorder="1" applyAlignment="1">
      <alignment horizontal="center" vertical="center"/>
    </xf>
    <xf numFmtId="0" fontId="4" fillId="9" borderId="28" xfId="7" applyFill="1" applyBorder="1" applyAlignment="1">
      <alignment vertical="center"/>
    </xf>
    <xf numFmtId="0" fontId="16" fillId="9" borderId="13" xfId="7" applyFont="1" applyFill="1" applyBorder="1" applyAlignment="1">
      <alignment horizontal="center" vertical="center" wrapText="1"/>
    </xf>
    <xf numFmtId="0" fontId="16" fillId="9" borderId="28" xfId="7" applyFont="1" applyFill="1" applyBorder="1" applyAlignment="1">
      <alignment horizontal="center" vertical="center" wrapText="1"/>
    </xf>
    <xf numFmtId="0" fontId="16" fillId="9" borderId="8" xfId="7" applyFont="1" applyFill="1" applyBorder="1" applyAlignment="1">
      <alignment horizontal="center" vertical="center" wrapText="1"/>
    </xf>
    <xf numFmtId="0" fontId="4" fillId="20" borderId="35" xfId="7" applyFill="1" applyBorder="1" applyAlignment="1">
      <alignment horizontal="center" vertical="center" wrapText="1"/>
    </xf>
    <xf numFmtId="0" fontId="4" fillId="20" borderId="32" xfId="7" applyFill="1" applyBorder="1" applyAlignment="1">
      <alignment horizontal="center" vertical="center" wrapText="1"/>
    </xf>
    <xf numFmtId="0" fontId="16" fillId="16" borderId="2" xfId="7" applyFont="1" applyFill="1" applyBorder="1" applyAlignment="1">
      <alignment horizontal="center" vertical="center" wrapText="1"/>
    </xf>
    <xf numFmtId="0" fontId="4" fillId="11" borderId="2" xfId="7" applyFill="1" applyBorder="1" applyAlignment="1">
      <alignment horizontal="center" vertical="center" wrapText="1"/>
    </xf>
    <xf numFmtId="0" fontId="4" fillId="0" borderId="2" xfId="7" applyBorder="1" applyAlignment="1">
      <alignment horizontal="left" vertical="center" wrapText="1"/>
    </xf>
    <xf numFmtId="9" fontId="4" fillId="0" borderId="2" xfId="7" applyNumberFormat="1" applyBorder="1" applyAlignment="1">
      <alignment horizontal="center" vertical="center" wrapText="1"/>
    </xf>
    <xf numFmtId="14" fontId="4" fillId="0" borderId="2" xfId="7" applyNumberFormat="1" applyBorder="1" applyAlignment="1">
      <alignment horizontal="center" vertical="center" wrapText="1"/>
    </xf>
    <xf numFmtId="0" fontId="16" fillId="0" borderId="2" xfId="7" applyFont="1" applyBorder="1" applyAlignment="1">
      <alignment horizontal="center" vertical="center" textRotation="255" wrapText="1"/>
    </xf>
    <xf numFmtId="0" fontId="4" fillId="22" borderId="2" xfId="7" applyFill="1" applyBorder="1" applyAlignment="1">
      <alignment horizontal="center" vertical="center" wrapText="1"/>
    </xf>
    <xf numFmtId="0" fontId="4" fillId="0" borderId="2" xfId="7" applyBorder="1" applyAlignment="1">
      <alignment horizontal="justify" vertical="center" wrapText="1"/>
    </xf>
    <xf numFmtId="0" fontId="28" fillId="0" borderId="2" xfId="7" applyFont="1" applyBorder="1" applyAlignment="1">
      <alignment horizontal="center" vertical="center" wrapText="1"/>
    </xf>
    <xf numFmtId="9" fontId="4" fillId="0" borderId="2" xfId="0" applyNumberFormat="1" applyFont="1" applyBorder="1" applyAlignment="1">
      <alignment horizontal="center" vertical="center"/>
    </xf>
    <xf numFmtId="0" fontId="0" fillId="0" borderId="2" xfId="0" applyBorder="1" applyAlignment="1">
      <alignment horizontal="center" vertical="center"/>
    </xf>
    <xf numFmtId="0" fontId="4" fillId="0" borderId="2" xfId="3" applyBorder="1" applyAlignment="1" applyProtection="1">
      <alignment horizontal="left" vertical="center" wrapText="1"/>
      <protection locked="0"/>
    </xf>
    <xf numFmtId="9" fontId="4" fillId="2" borderId="1" xfId="2" applyFont="1" applyFill="1" applyBorder="1" applyAlignment="1">
      <alignment horizontal="center" vertical="center" wrapText="1"/>
    </xf>
    <xf numFmtId="9" fontId="4" fillId="2" borderId="6" xfId="2" applyFont="1" applyFill="1" applyBorder="1" applyAlignment="1">
      <alignment horizontal="center" vertical="center" wrapText="1"/>
    </xf>
    <xf numFmtId="9" fontId="4" fillId="2" borderId="5" xfId="2" applyFont="1" applyFill="1" applyBorder="1" applyAlignment="1">
      <alignment horizontal="center" vertical="center" wrapText="1"/>
    </xf>
    <xf numFmtId="9" fontId="4" fillId="2" borderId="2" xfId="2" applyFont="1" applyFill="1" applyBorder="1" applyAlignment="1">
      <alignment horizontal="center" vertical="center"/>
    </xf>
    <xf numFmtId="0" fontId="4" fillId="2" borderId="2" xfId="3" applyFont="1" applyFill="1" applyBorder="1" applyAlignment="1" applyProtection="1">
      <alignment horizontal="justify" vertical="center" wrapText="1"/>
      <protection locked="0"/>
    </xf>
    <xf numFmtId="9" fontId="4" fillId="0" borderId="2" xfId="2" applyFont="1" applyBorder="1" applyAlignment="1">
      <alignment horizontal="center" vertical="center"/>
    </xf>
    <xf numFmtId="9" fontId="4" fillId="0" borderId="2" xfId="2" applyFont="1" applyFill="1" applyBorder="1" applyAlignment="1" applyProtection="1">
      <alignment horizontal="center" vertical="center" wrapText="1"/>
      <protection locked="0"/>
    </xf>
    <xf numFmtId="165" fontId="4" fillId="0" borderId="2" xfId="1" applyNumberFormat="1" applyFont="1" applyBorder="1" applyAlignment="1" applyProtection="1">
      <alignment horizontal="center" vertical="center" wrapText="1"/>
      <protection locked="0"/>
    </xf>
    <xf numFmtId="164" fontId="4" fillId="0" borderId="2" xfId="1" applyNumberFormat="1" applyFont="1" applyBorder="1" applyAlignment="1" applyProtection="1">
      <alignment horizontal="center" vertical="center" wrapText="1"/>
      <protection locked="0"/>
    </xf>
    <xf numFmtId="165" fontId="4" fillId="0" borderId="2" xfId="1" applyNumberFormat="1" applyFont="1" applyFill="1" applyBorder="1" applyAlignment="1" applyProtection="1">
      <alignment horizontal="center" vertical="center" wrapText="1"/>
      <protection locked="0"/>
    </xf>
    <xf numFmtId="164" fontId="4" fillId="0" borderId="2" xfId="1" applyNumberFormat="1" applyFont="1" applyFill="1" applyBorder="1" applyAlignment="1" applyProtection="1">
      <alignment horizontal="center" vertical="center" wrapText="1"/>
      <protection locked="0"/>
    </xf>
    <xf numFmtId="9" fontId="0" fillId="0" borderId="2" xfId="2" applyFont="1" applyBorder="1" applyAlignment="1">
      <alignment horizontal="center" vertical="center"/>
    </xf>
    <xf numFmtId="9" fontId="4" fillId="2" borderId="6" xfId="0" applyNumberFormat="1" applyFont="1" applyFill="1" applyBorder="1" applyAlignment="1">
      <alignment horizontal="center" vertical="center"/>
    </xf>
    <xf numFmtId="0" fontId="4" fillId="0" borderId="1" xfId="0" quotePrefix="1" applyFont="1" applyBorder="1" applyAlignment="1">
      <alignment horizontal="left" vertical="center" wrapText="1"/>
    </xf>
    <xf numFmtId="0" fontId="4" fillId="0" borderId="6" xfId="0" quotePrefix="1" applyFont="1" applyBorder="1" applyAlignment="1">
      <alignment horizontal="left" vertical="center" wrapText="1"/>
    </xf>
    <xf numFmtId="0" fontId="4" fillId="0" borderId="5" xfId="0" quotePrefix="1" applyFont="1" applyBorder="1" applyAlignment="1">
      <alignment horizontal="left" vertical="center" wrapText="1"/>
    </xf>
    <xf numFmtId="0" fontId="4" fillId="2" borderId="1" xfId="3" quotePrefix="1" applyFont="1" applyFill="1" applyBorder="1" applyAlignment="1" applyProtection="1">
      <alignment horizontal="left" vertical="center" wrapText="1"/>
      <protection locked="0"/>
    </xf>
    <xf numFmtId="0" fontId="4" fillId="2" borderId="6" xfId="3" quotePrefix="1" applyFont="1" applyFill="1" applyBorder="1" applyAlignment="1" applyProtection="1">
      <alignment horizontal="left" vertical="center" wrapText="1"/>
      <protection locked="0"/>
    </xf>
    <xf numFmtId="9" fontId="4" fillId="0" borderId="2" xfId="2" applyFont="1" applyFill="1" applyBorder="1" applyAlignment="1">
      <alignment horizontal="center" vertical="center"/>
    </xf>
    <xf numFmtId="0" fontId="4" fillId="0" borderId="2" xfId="3" applyBorder="1" applyAlignment="1" applyProtection="1">
      <alignment horizontal="center" vertical="center" wrapText="1"/>
      <protection locked="0"/>
    </xf>
    <xf numFmtId="0" fontId="4" fillId="2" borderId="2" xfId="3" applyFill="1" applyBorder="1" applyAlignment="1" applyProtection="1">
      <alignment horizontal="center" vertical="center" wrapText="1"/>
      <protection locked="0"/>
    </xf>
    <xf numFmtId="0" fontId="22" fillId="2" borderId="2" xfId="0" applyFont="1" applyFill="1" applyBorder="1" applyAlignment="1">
      <alignment horizontal="center" wrapText="1"/>
    </xf>
    <xf numFmtId="0" fontId="3" fillId="0" borderId="0" xfId="0" applyFont="1" applyAlignment="1">
      <alignment horizontal="center" vertical="center"/>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9" fontId="5" fillId="4" borderId="1" xfId="2" applyFont="1" applyFill="1" applyBorder="1" applyAlignment="1">
      <alignment horizontal="center" vertical="center" wrapText="1"/>
    </xf>
    <xf numFmtId="9" fontId="5" fillId="4" borderId="5" xfId="2"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164" fontId="5" fillId="4" borderId="1" xfId="1" applyNumberFormat="1" applyFont="1" applyFill="1" applyBorder="1" applyAlignment="1">
      <alignment horizontal="center" vertical="center" wrapText="1"/>
    </xf>
    <xf numFmtId="164" fontId="5" fillId="4" borderId="5" xfId="1" applyNumberFormat="1" applyFont="1" applyFill="1" applyBorder="1" applyAlignment="1">
      <alignment horizontal="center" vertical="center" wrapText="1"/>
    </xf>
    <xf numFmtId="165" fontId="4" fillId="2" borderId="5" xfId="3" applyNumberFormat="1" applyFill="1" applyBorder="1" applyAlignment="1" applyProtection="1">
      <alignment horizontal="center" vertical="center" wrapText="1"/>
      <protection locked="0"/>
    </xf>
    <xf numFmtId="164" fontId="4" fillId="2" borderId="5" xfId="1" applyNumberFormat="1" applyFont="1" applyFill="1" applyBorder="1" applyAlignment="1" applyProtection="1">
      <alignment horizontal="center" vertical="center" wrapText="1"/>
      <protection locked="0"/>
    </xf>
    <xf numFmtId="9" fontId="4" fillId="0" borderId="2" xfId="2" quotePrefix="1" applyFont="1" applyBorder="1" applyAlignment="1" applyProtection="1">
      <alignment horizontal="center" vertical="center" wrapText="1"/>
      <protection locked="0"/>
    </xf>
    <xf numFmtId="0" fontId="4" fillId="0" borderId="2" xfId="3" quotePrefix="1" applyBorder="1" applyAlignment="1" applyProtection="1">
      <alignment horizontal="left" vertical="center" wrapText="1"/>
      <protection locked="0"/>
    </xf>
    <xf numFmtId="9" fontId="4" fillId="2" borderId="2" xfId="2" applyFont="1" applyFill="1" applyBorder="1" applyAlignment="1">
      <alignment horizontal="center" vertical="center" wrapText="1"/>
    </xf>
    <xf numFmtId="0" fontId="8" fillId="0" borderId="12" xfId="0" applyFont="1" applyBorder="1" applyAlignment="1">
      <alignment horizontal="center" wrapText="1"/>
    </xf>
    <xf numFmtId="0" fontId="8" fillId="0" borderId="0" xfId="0" applyFont="1" applyAlignment="1">
      <alignment horizontal="center" wrapText="1"/>
    </xf>
    <xf numFmtId="9" fontId="4" fillId="2" borderId="5" xfId="0" applyNumberFormat="1" applyFont="1" applyFill="1" applyBorder="1" applyAlignment="1">
      <alignment horizontal="center" vertical="center"/>
    </xf>
    <xf numFmtId="9" fontId="4" fillId="2" borderId="5" xfId="2" applyFont="1" applyFill="1" applyBorder="1" applyAlignment="1" applyProtection="1">
      <alignment horizontal="center" vertical="center" wrapText="1"/>
      <protection locked="0"/>
    </xf>
    <xf numFmtId="0" fontId="4" fillId="0" borderId="1" xfId="3" quotePrefix="1" applyBorder="1" applyAlignment="1" applyProtection="1">
      <alignment horizontal="left" vertical="center" wrapText="1"/>
      <protection locked="0"/>
    </xf>
    <xf numFmtId="0" fontId="4" fillId="0" borderId="5" xfId="3" quotePrefix="1" applyBorder="1" applyAlignment="1" applyProtection="1">
      <alignment horizontal="left" vertical="center" wrapText="1"/>
      <protection locked="0"/>
    </xf>
    <xf numFmtId="0" fontId="4" fillId="0" borderId="1" xfId="3" quotePrefix="1" applyBorder="1" applyAlignment="1" applyProtection="1">
      <alignment horizontal="center" vertical="center" wrapText="1"/>
      <protection locked="0"/>
    </xf>
    <xf numFmtId="0" fontId="4" fillId="0" borderId="5" xfId="3" quotePrefix="1" applyBorder="1" applyAlignment="1" applyProtection="1">
      <alignment horizontal="center" vertical="center" wrapText="1"/>
      <protection locked="0"/>
    </xf>
    <xf numFmtId="0" fontId="4" fillId="0" borderId="2" xfId="3" quotePrefix="1" applyBorder="1" applyAlignment="1" applyProtection="1">
      <alignment horizontal="center" vertical="center" wrapText="1"/>
      <protection locked="0"/>
    </xf>
    <xf numFmtId="0" fontId="4" fillId="0" borderId="2" xfId="0" quotePrefix="1" applyFont="1" applyBorder="1" applyAlignment="1">
      <alignment horizontal="left" vertical="center" wrapText="1"/>
    </xf>
    <xf numFmtId="0" fontId="16" fillId="0" borderId="2" xfId="0" applyFont="1" applyBorder="1" applyAlignment="1">
      <alignment horizontal="center" wrapText="1"/>
    </xf>
    <xf numFmtId="164" fontId="4" fillId="2" borderId="2" xfId="1" applyNumberFormat="1" applyFont="1" applyFill="1" applyBorder="1" applyAlignment="1" applyProtection="1">
      <alignment horizontal="center" vertical="center" wrapText="1"/>
      <protection locked="0"/>
    </xf>
    <xf numFmtId="9" fontId="4" fillId="2" borderId="2" xfId="0" applyNumberFormat="1" applyFont="1" applyFill="1" applyBorder="1" applyAlignment="1">
      <alignment horizontal="center" vertical="center"/>
    </xf>
    <xf numFmtId="9" fontId="4" fillId="2" borderId="2" xfId="2" applyFont="1" applyFill="1" applyBorder="1" applyAlignment="1" applyProtection="1">
      <alignment horizontal="center" vertical="center" wrapText="1"/>
      <protection locked="0"/>
    </xf>
    <xf numFmtId="165" fontId="4" fillId="2" borderId="2" xfId="3" applyNumberFormat="1" applyFill="1" applyBorder="1" applyAlignment="1" applyProtection="1">
      <alignment horizontal="center" vertical="center" wrapText="1"/>
      <protection locked="0"/>
    </xf>
    <xf numFmtId="0" fontId="12" fillId="0" borderId="0" xfId="0" applyFont="1" applyAlignment="1">
      <alignment horizontal="center" vertical="center"/>
    </xf>
    <xf numFmtId="0" fontId="12" fillId="0" borderId="7" xfId="0" applyFont="1" applyBorder="1" applyAlignment="1">
      <alignment horizontal="center" vertical="center"/>
    </xf>
    <xf numFmtId="0" fontId="5" fillId="5" borderId="1" xfId="0" applyFont="1" applyFill="1" applyBorder="1" applyAlignment="1">
      <alignment horizontal="center" vertical="center" wrapText="1"/>
    </xf>
    <xf numFmtId="0" fontId="5" fillId="5" borderId="5" xfId="0" applyFont="1" applyFill="1" applyBorder="1" applyAlignment="1">
      <alignment horizontal="center" vertical="center" wrapText="1"/>
    </xf>
    <xf numFmtId="9" fontId="5" fillId="5" borderId="1" xfId="2" applyFont="1" applyFill="1" applyBorder="1" applyAlignment="1">
      <alignment horizontal="center" vertical="center" wrapText="1"/>
    </xf>
    <xf numFmtId="9" fontId="5" fillId="5" borderId="5" xfId="2"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164" fontId="5" fillId="5" borderId="1" xfId="1" applyNumberFormat="1" applyFont="1" applyFill="1" applyBorder="1" applyAlignment="1">
      <alignment horizontal="center" vertical="center" wrapText="1"/>
    </xf>
    <xf numFmtId="164" fontId="5" fillId="5" borderId="5" xfId="1" applyNumberFormat="1" applyFont="1" applyFill="1" applyBorder="1" applyAlignment="1">
      <alignment horizontal="center" vertical="center" wrapText="1"/>
    </xf>
    <xf numFmtId="0" fontId="4" fillId="0" borderId="2" xfId="3" quotePrefix="1" applyFont="1" applyBorder="1" applyAlignment="1" applyProtection="1">
      <alignment horizontal="left" vertical="center" wrapText="1"/>
      <protection locked="0"/>
    </xf>
    <xf numFmtId="0" fontId="4" fillId="2" borderId="2" xfId="3" applyFont="1" applyFill="1" applyBorder="1" applyAlignment="1" applyProtection="1">
      <alignment horizontal="center" vertical="center" wrapText="1"/>
      <protection locked="0"/>
    </xf>
    <xf numFmtId="9" fontId="11" fillId="0" borderId="1" xfId="2" applyFont="1" applyBorder="1" applyAlignment="1">
      <alignment horizontal="center" vertical="center"/>
    </xf>
    <xf numFmtId="9" fontId="11" fillId="0" borderId="6" xfId="2" applyFont="1" applyBorder="1" applyAlignment="1">
      <alignment horizontal="center" vertical="center"/>
    </xf>
    <xf numFmtId="9" fontId="11" fillId="0" borderId="5" xfId="2" applyFont="1" applyBorder="1" applyAlignment="1">
      <alignment horizontal="center" vertical="center"/>
    </xf>
    <xf numFmtId="0" fontId="11" fillId="0" borderId="2" xfId="0" applyFont="1" applyBorder="1" applyAlignment="1">
      <alignment horizontal="center" vertical="center" wrapText="1"/>
    </xf>
    <xf numFmtId="0" fontId="4" fillId="0" borderId="1" xfId="3" quotePrefix="1" applyFont="1" applyBorder="1" applyAlignment="1" applyProtection="1">
      <alignment horizontal="left" vertical="center" wrapText="1"/>
      <protection locked="0"/>
    </xf>
    <xf numFmtId="0" fontId="4" fillId="0" borderId="5" xfId="3" quotePrefix="1" applyFont="1" applyBorder="1" applyAlignment="1" applyProtection="1">
      <alignment horizontal="left" vertical="center" wrapText="1"/>
      <protection locked="0"/>
    </xf>
    <xf numFmtId="0" fontId="4" fillId="2" borderId="1" xfId="3" applyFont="1" applyFill="1" applyBorder="1" applyAlignment="1" applyProtection="1">
      <alignment horizontal="center" vertical="center" wrapText="1"/>
      <protection locked="0"/>
    </xf>
    <xf numFmtId="0" fontId="4" fillId="2" borderId="5" xfId="3" applyFont="1" applyFill="1" applyBorder="1" applyAlignment="1" applyProtection="1">
      <alignment horizontal="center" vertical="center" wrapText="1"/>
      <protection locked="0"/>
    </xf>
    <xf numFmtId="0" fontId="11" fillId="0" borderId="1" xfId="0" applyFont="1" applyBorder="1" applyAlignment="1">
      <alignment horizontal="center"/>
    </xf>
    <xf numFmtId="0" fontId="11" fillId="0" borderId="6" xfId="0" applyFont="1" applyBorder="1" applyAlignment="1">
      <alignment horizontal="center"/>
    </xf>
    <xf numFmtId="0" fontId="11" fillId="0" borderId="5" xfId="0" applyFont="1" applyBorder="1" applyAlignment="1">
      <alignment horizontal="center"/>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9" fontId="11" fillId="0" borderId="2" xfId="2" applyFont="1" applyBorder="1" applyAlignment="1">
      <alignment horizontal="center" vertical="center"/>
    </xf>
    <xf numFmtId="0" fontId="0" fillId="0" borderId="2" xfId="0" applyBorder="1" applyAlignment="1">
      <alignment horizontal="center" vertical="center"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xf>
    <xf numFmtId="9" fontId="0" fillId="0" borderId="1" xfId="2" applyFont="1" applyBorder="1" applyAlignment="1">
      <alignment horizontal="center" vertical="center"/>
    </xf>
    <xf numFmtId="9" fontId="0" fillId="0" borderId="6" xfId="2" applyFont="1" applyBorder="1" applyAlignment="1">
      <alignment horizontal="center" vertical="center"/>
    </xf>
    <xf numFmtId="9" fontId="0" fillId="0" borderId="5" xfId="2" applyFont="1" applyBorder="1" applyAlignment="1">
      <alignment horizontal="center" vertical="center"/>
    </xf>
    <xf numFmtId="9" fontId="11" fillId="0" borderId="1" xfId="2" applyFont="1" applyBorder="1" applyAlignment="1">
      <alignment horizontal="center" vertical="center" wrapText="1"/>
    </xf>
    <xf numFmtId="9" fontId="11" fillId="0" borderId="6" xfId="2" applyFont="1" applyBorder="1" applyAlignment="1">
      <alignment horizontal="center" vertical="center" wrapText="1"/>
    </xf>
    <xf numFmtId="9" fontId="11" fillId="0" borderId="5" xfId="2" applyFont="1"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13" fillId="0" borderId="2" xfId="0" applyFont="1" applyBorder="1" applyAlignment="1">
      <alignment horizontal="center" wrapText="1"/>
    </xf>
    <xf numFmtId="0" fontId="0" fillId="0" borderId="1"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0" fillId="0" borderId="2" xfId="0" applyBorder="1" applyAlignment="1">
      <alignment horizontal="left" vertical="center" wrapText="1"/>
    </xf>
    <xf numFmtId="0" fontId="4" fillId="0" borderId="6" xfId="3" quotePrefix="1" applyFont="1" applyBorder="1" applyAlignment="1" applyProtection="1">
      <alignment horizontal="left" vertical="center" wrapText="1"/>
      <protection locked="0"/>
    </xf>
    <xf numFmtId="0" fontId="4" fillId="2" borderId="6" xfId="3" applyFont="1" applyFill="1" applyBorder="1" applyAlignment="1" applyProtection="1">
      <alignment horizontal="center" vertical="center" wrapText="1"/>
      <protection locked="0"/>
    </xf>
    <xf numFmtId="0" fontId="4" fillId="2" borderId="1" xfId="2" applyNumberFormat="1" applyFont="1" applyFill="1" applyBorder="1" applyAlignment="1">
      <alignment horizontal="center" vertical="center" wrapText="1"/>
    </xf>
    <xf numFmtId="0" fontId="4" fillId="2" borderId="6" xfId="2" applyNumberFormat="1" applyFont="1" applyFill="1" applyBorder="1" applyAlignment="1">
      <alignment horizontal="center" vertical="center" wrapText="1"/>
    </xf>
    <xf numFmtId="0" fontId="23" fillId="0" borderId="2" xfId="0" applyFont="1" applyBorder="1" applyAlignment="1">
      <alignment horizontal="center" wrapText="1"/>
    </xf>
    <xf numFmtId="0" fontId="24" fillId="0" borderId="2" xfId="0" applyFont="1" applyBorder="1" applyAlignment="1">
      <alignment horizontal="center" wrapText="1"/>
    </xf>
    <xf numFmtId="0" fontId="15" fillId="0" borderId="0" xfId="0" applyFont="1" applyAlignment="1">
      <alignment horizontal="center" vertical="center"/>
    </xf>
    <xf numFmtId="0" fontId="15" fillId="0" borderId="7" xfId="0" applyFont="1" applyBorder="1" applyAlignment="1">
      <alignment horizontal="center" vertical="center"/>
    </xf>
    <xf numFmtId="0" fontId="17" fillId="6" borderId="2" xfId="0" applyFont="1" applyFill="1" applyBorder="1" applyAlignment="1">
      <alignment horizontal="center" vertical="center" wrapText="1"/>
    </xf>
    <xf numFmtId="164" fontId="5" fillId="6" borderId="1" xfId="1" applyNumberFormat="1" applyFont="1" applyFill="1" applyBorder="1" applyAlignment="1">
      <alignment horizontal="center" vertical="center" wrapText="1"/>
    </xf>
    <xf numFmtId="164" fontId="5" fillId="6" borderId="5" xfId="1" applyNumberFormat="1" applyFont="1" applyFill="1" applyBorder="1" applyAlignment="1">
      <alignment horizontal="center" vertical="center" wrapText="1"/>
    </xf>
    <xf numFmtId="0" fontId="18" fillId="6" borderId="3" xfId="0" applyFont="1" applyFill="1" applyBorder="1" applyAlignment="1">
      <alignment horizontal="center" vertical="center" wrapText="1"/>
    </xf>
    <xf numFmtId="0" fontId="18" fillId="6" borderId="13"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center" vertical="center" wrapText="1"/>
    </xf>
    <xf numFmtId="0" fontId="5" fillId="6" borderId="1" xfId="0" applyFont="1" applyFill="1" applyBorder="1" applyAlignment="1">
      <alignment horizontal="center" vertical="center" wrapText="1"/>
    </xf>
    <xf numFmtId="0" fontId="5" fillId="6" borderId="5" xfId="0" applyFont="1" applyFill="1" applyBorder="1" applyAlignment="1">
      <alignment horizontal="center" vertical="center" wrapText="1"/>
    </xf>
    <xf numFmtId="9" fontId="5" fillId="6" borderId="1" xfId="2" applyFont="1" applyFill="1" applyBorder="1" applyAlignment="1">
      <alignment horizontal="center" vertical="center" wrapText="1"/>
    </xf>
    <xf numFmtId="9" fontId="5" fillId="6" borderId="5" xfId="2"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24" fillId="0" borderId="10" xfId="0" applyFont="1" applyBorder="1" applyAlignment="1">
      <alignment horizontal="center" wrapText="1"/>
    </xf>
    <xf numFmtId="0" fontId="24" fillId="0" borderId="11" xfId="0" applyFont="1" applyBorder="1" applyAlignment="1">
      <alignment horizontal="center" wrapText="1"/>
    </xf>
    <xf numFmtId="0" fontId="4" fillId="0" borderId="1" xfId="0" quotePrefix="1" applyFont="1" applyBorder="1" applyAlignment="1">
      <alignment vertical="center" wrapText="1"/>
    </xf>
    <xf numFmtId="0" fontId="4" fillId="0" borderId="5" xfId="0" quotePrefix="1" applyFont="1" applyBorder="1" applyAlignment="1">
      <alignment vertical="center" wrapText="1"/>
    </xf>
    <xf numFmtId="0" fontId="4" fillId="0" borderId="2" xfId="0" quotePrefix="1" applyFont="1" applyBorder="1" applyAlignment="1">
      <alignment vertical="center" wrapText="1"/>
    </xf>
    <xf numFmtId="9" fontId="11" fillId="0" borderId="2" xfId="2" applyFont="1" applyBorder="1" applyAlignment="1">
      <alignment horizontal="center" vertical="center" wrapText="1"/>
    </xf>
    <xf numFmtId="9" fontId="11" fillId="0" borderId="2" xfId="0" applyNumberFormat="1" applyFont="1" applyBorder="1" applyAlignment="1">
      <alignment horizontal="center" vertical="center"/>
    </xf>
    <xf numFmtId="0" fontId="11" fillId="0" borderId="2" xfId="0" applyFont="1" applyBorder="1" applyAlignment="1">
      <alignment horizontal="left" wrapText="1"/>
    </xf>
    <xf numFmtId="9" fontId="11" fillId="0" borderId="1" xfId="0" applyNumberFormat="1" applyFont="1" applyBorder="1" applyAlignment="1">
      <alignment horizontal="center" vertical="center"/>
    </xf>
    <xf numFmtId="0" fontId="11" fillId="0" borderId="6"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6" fillId="2" borderId="36" xfId="7" applyFont="1" applyFill="1" applyBorder="1" applyAlignment="1">
      <alignment vertical="center" textRotation="255" wrapText="1"/>
    </xf>
    <xf numFmtId="0" fontId="4" fillId="0" borderId="37" xfId="7" applyBorder="1" applyAlignment="1">
      <alignment vertical="center" wrapText="1"/>
    </xf>
    <xf numFmtId="0" fontId="4" fillId="11" borderId="37" xfId="7" applyFill="1" applyBorder="1" applyAlignment="1">
      <alignment vertical="center" wrapText="1"/>
    </xf>
    <xf numFmtId="0" fontId="4" fillId="0" borderId="37" xfId="7" applyBorder="1" applyAlignment="1">
      <alignment horizontal="center" vertical="center" wrapText="1"/>
    </xf>
    <xf numFmtId="14" fontId="4" fillId="0" borderId="37" xfId="7" applyNumberFormat="1" applyBorder="1" applyAlignment="1">
      <alignment vertical="center" wrapText="1"/>
    </xf>
    <xf numFmtId="9" fontId="4" fillId="0" borderId="38" xfId="7" applyNumberFormat="1" applyBorder="1" applyAlignment="1">
      <alignment horizontal="center" vertical="center" wrapText="1"/>
    </xf>
    <xf numFmtId="0" fontId="4" fillId="0" borderId="37" xfId="7" applyFill="1" applyBorder="1" applyAlignment="1">
      <alignment horizontal="justify" vertical="center" wrapText="1"/>
    </xf>
  </cellXfs>
  <cellStyles count="24">
    <cellStyle name="Hipervínculo" xfId="5" builtinId="8"/>
    <cellStyle name="Millares" xfId="1" builtinId="3"/>
    <cellStyle name="Normal" xfId="0" builtinId="0"/>
    <cellStyle name="Normal 2" xfId="11" xr:uid="{A585A0F2-D450-471B-B2D5-BB6E6D69EA56}"/>
    <cellStyle name="Normal 2 2" xfId="3" xr:uid="{28E4CA83-1717-4E95-B5AF-A3296E45B8FE}"/>
    <cellStyle name="Normal 2 2 2" xfId="7" xr:uid="{49C9F7C0-F317-4408-9CC8-BC9C58E43174}"/>
    <cellStyle name="Normal 2 3" xfId="13" xr:uid="{E0CA8250-EB1D-4474-8E8A-6B976EF07A66}"/>
    <cellStyle name="Normal 2 4" xfId="15" xr:uid="{61F4516E-278B-443C-AA31-143AADA85BA6}"/>
    <cellStyle name="Normal 2 5" xfId="17" xr:uid="{3F5B7185-5271-426E-8F64-1D5B65A53F38}"/>
    <cellStyle name="Normal 2 5 2" xfId="22" xr:uid="{F5C8DCE4-13BA-43F0-B7E5-A0154540EB5E}"/>
    <cellStyle name="Normal 3" xfId="19" xr:uid="{F037DD11-E1A2-4D1F-BAF7-127D7F5A948D}"/>
    <cellStyle name="Normal 3 2" xfId="21" xr:uid="{12245458-18CA-4066-8A15-1546BD501656}"/>
    <cellStyle name="Normal 4" xfId="20" xr:uid="{963474B3-AAEA-49A7-9B0B-43B8F9787388}"/>
    <cellStyle name="Normal 5" xfId="9" xr:uid="{0977980B-5F32-490C-92C9-E48A82596494}"/>
    <cellStyle name="Normal_Mapa de riesgo general (1)" xfId="4" xr:uid="{637CFF03-4DB5-4B12-A528-843BAABC6DDB}"/>
    <cellStyle name="Porcentaje" xfId="2" builtinId="5"/>
    <cellStyle name="Porcentaje 2" xfId="12" xr:uid="{2CC92BCD-42E7-44E2-BE90-0004B7E81035}"/>
    <cellStyle name="Porcentaje 2 2" xfId="16" xr:uid="{243FFA9E-2A3B-4AE4-A4F1-3FF74C2316BF}"/>
    <cellStyle name="Porcentaje 2 3" xfId="18" xr:uid="{CE07C55C-1802-47F0-9167-F5981E6D6CFE}"/>
    <cellStyle name="Porcentaje 2 3 2" xfId="23" xr:uid="{740D0410-12AE-4CC0-A592-B4C1D750CCAD}"/>
    <cellStyle name="Porcentaje 3" xfId="10" xr:uid="{EC708292-EC22-4010-84EF-47D10382237C}"/>
    <cellStyle name="Porcentaje 4" xfId="6" xr:uid="{DA08B055-D118-4918-8AA7-44EBB5138FA4}"/>
    <cellStyle name="Porcentaje 4 2" xfId="14" xr:uid="{2123FAD1-78D4-4059-B6D8-DAD626F212E1}"/>
    <cellStyle name="Porcentaje 4 3" xfId="8" xr:uid="{02278DB4-2942-4CF3-BB59-406139DFF38D}"/>
  </cellStyles>
  <dxfs count="171">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FF00"/>
        </patternFill>
      </fill>
    </dxf>
    <dxf>
      <fill>
        <patternFill>
          <bgColor rgb="FFF78009"/>
        </patternFill>
      </fill>
    </dxf>
    <dxf>
      <fill>
        <patternFill>
          <bgColor rgb="FFFF000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2. Riesgos para la integridad'!A1"/><Relationship Id="rId13" Type="http://schemas.openxmlformats.org/officeDocument/2006/relationships/hyperlink" Target="#'4.1.Racionalizaci&#243;n de tr&#225;mites'!A1"/><Relationship Id="rId18" Type="http://schemas.openxmlformats.org/officeDocument/2006/relationships/hyperlink" Target="#'3.1. AIPT'!A1"/><Relationship Id="rId3" Type="http://schemas.openxmlformats.org/officeDocument/2006/relationships/hyperlink" Target="#'3. LEGALIDAD Y ESTADO ABIERTO'!A1"/><Relationship Id="rId7" Type="http://schemas.openxmlformats.org/officeDocument/2006/relationships/hyperlink" Target="#'1.1. Riesgos de corrupci&#243;n'!A1"/><Relationship Id="rId12" Type="http://schemas.openxmlformats.org/officeDocument/2006/relationships/hyperlink" Target="#'3.3. Integridad en el SP'!A1"/><Relationship Id="rId17" Type="http://schemas.openxmlformats.org/officeDocument/2006/relationships/hyperlink" Target="#'1.5. Debida diligencia'!A1"/><Relationship Id="rId2" Type="http://schemas.openxmlformats.org/officeDocument/2006/relationships/hyperlink" Target="#'2. REDES Y ARTICULACI&#211;N'!A1"/><Relationship Id="rId16" Type="http://schemas.openxmlformats.org/officeDocument/2006/relationships/hyperlink" Target="#'1.4. Canales de denuncia'!A1"/><Relationship Id="rId1" Type="http://schemas.openxmlformats.org/officeDocument/2006/relationships/image" Target="../media/image1.png"/><Relationship Id="rId6" Type="http://schemas.openxmlformats.org/officeDocument/2006/relationships/hyperlink" Target="#'1. GESTI&#211;N DEL RIESGO'!A1"/><Relationship Id="rId11" Type="http://schemas.openxmlformats.org/officeDocument/2006/relationships/hyperlink" Target="#'2.2. Redes externas'!A1"/><Relationship Id="rId5" Type="http://schemas.openxmlformats.org/officeDocument/2006/relationships/hyperlink" Target="#'5. FORMACI&#211;N'!A1"/><Relationship Id="rId15" Type="http://schemas.openxmlformats.org/officeDocument/2006/relationships/hyperlink" Target="#'4.3. Conflicto de Intereses'!A1"/><Relationship Id="rId10" Type="http://schemas.openxmlformats.org/officeDocument/2006/relationships/hyperlink" Target="#'2.1. Redes internas'!A1"/><Relationship Id="rId19" Type="http://schemas.openxmlformats.org/officeDocument/2006/relationships/hyperlink" Target="#'3.2. PCC y RCC'!A1"/><Relationship Id="rId4" Type="http://schemas.openxmlformats.org/officeDocument/2006/relationships/hyperlink" Target="#'4. INICIATIVAS ADICIONALES'!A1"/><Relationship Id="rId9" Type="http://schemas.openxmlformats.org/officeDocument/2006/relationships/hyperlink" Target="#'1.3. LAFT - FPADM'!A1"/><Relationship Id="rId14" Type="http://schemas.openxmlformats.org/officeDocument/2006/relationships/hyperlink" Target="#'4.2. Relacionamiento Ciudadano'!A1"/></Relationships>
</file>

<file path=xl/drawings/_rels/drawing3.xml.rels><?xml version="1.0" encoding="UTF-8" standalone="yes"?>
<Relationships xmlns="http://schemas.openxmlformats.org/package/2006/relationships"><Relationship Id="rId3" Type="http://schemas.openxmlformats.org/officeDocument/2006/relationships/hyperlink" Target="#PTEP!A1"/><Relationship Id="rId2" Type="http://schemas.openxmlformats.org/officeDocument/2006/relationships/hyperlink" Target="#'1.1. Riesgos de corrupci&#243;n'!A1"/><Relationship Id="rId1" Type="http://schemas.openxmlformats.org/officeDocument/2006/relationships/image" Target="../media/image1.png"/><Relationship Id="rId5" Type="http://schemas.openxmlformats.org/officeDocument/2006/relationships/image" Target="../media/image3.svg"/><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5.gif"/><Relationship Id="rId7" Type="http://schemas.openxmlformats.org/officeDocument/2006/relationships/hyperlink" Target="#'1. GESTI&#211;N DEL RIESGO'!A1"/><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4.png"/><Relationship Id="rId6" Type="http://schemas.openxmlformats.org/officeDocument/2006/relationships/image" Target="../media/image7.svg"/><Relationship Id="rId5" Type="http://schemas.openxmlformats.org/officeDocument/2006/relationships/image" Target="../media/image6.png"/><Relationship Id="rId4" Type="http://schemas.openxmlformats.org/officeDocument/2006/relationships/hyperlink" Target="#PTEP!A1"/><Relationship Id="rId9" Type="http://schemas.openxmlformats.org/officeDocument/2006/relationships/image" Target="../media/image9.svg"/></Relationships>
</file>

<file path=xl/drawings/_rels/drawing5.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6.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0.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9.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2.png"/><Relationship Id="rId7" Type="http://schemas.microsoft.com/office/2007/relationships/hdphoto" Target="../media/hdphoto2.wdp"/><Relationship Id="rId2" Type="http://schemas.openxmlformats.org/officeDocument/2006/relationships/hyperlink" Target="#'2.1. Redes internas'!A1"/><Relationship Id="rId1" Type="http://schemas.openxmlformats.org/officeDocument/2006/relationships/image" Target="../media/image1.png"/><Relationship Id="rId6" Type="http://schemas.openxmlformats.org/officeDocument/2006/relationships/image" Target="../media/image13.png"/><Relationship Id="rId5" Type="http://schemas.openxmlformats.org/officeDocument/2006/relationships/hyperlink" Target="#'2.2. Redes externas'!A1"/><Relationship Id="rId10" Type="http://schemas.openxmlformats.org/officeDocument/2006/relationships/image" Target="../media/image15.svg"/><Relationship Id="rId4" Type="http://schemas.microsoft.com/office/2007/relationships/hdphoto" Target="../media/hdphoto1.wdp"/><Relationship Id="rId9"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2.xml.rels><?xml version="1.0" encoding="UTF-8" standalone="yes"?>
<Relationships xmlns="http://schemas.openxmlformats.org/package/2006/relationships"><Relationship Id="rId8" Type="http://schemas.openxmlformats.org/officeDocument/2006/relationships/hyperlink" Target="#'3.3. Integridad en el SP'!A1"/><Relationship Id="rId13" Type="http://schemas.openxmlformats.org/officeDocument/2006/relationships/image" Target="../media/image25.svg"/><Relationship Id="rId3" Type="http://schemas.openxmlformats.org/officeDocument/2006/relationships/image" Target="../media/image21.png"/><Relationship Id="rId7" Type="http://schemas.microsoft.com/office/2007/relationships/hdphoto" Target="../media/hdphoto4.wdp"/><Relationship Id="rId12" Type="http://schemas.openxmlformats.org/officeDocument/2006/relationships/image" Target="../media/image24.png"/><Relationship Id="rId2" Type="http://schemas.openxmlformats.org/officeDocument/2006/relationships/hyperlink" Target="#'3.1. AIPT'!A1"/><Relationship Id="rId1" Type="http://schemas.openxmlformats.org/officeDocument/2006/relationships/image" Target="../media/image20.png"/><Relationship Id="rId6" Type="http://schemas.openxmlformats.org/officeDocument/2006/relationships/image" Target="../media/image22.png"/><Relationship Id="rId11" Type="http://schemas.openxmlformats.org/officeDocument/2006/relationships/hyperlink" Target="#PTEP!A1"/><Relationship Id="rId5" Type="http://schemas.openxmlformats.org/officeDocument/2006/relationships/hyperlink" Target="#'3.2. PCC y RCC'!A1"/><Relationship Id="rId10" Type="http://schemas.microsoft.com/office/2007/relationships/hdphoto" Target="../media/hdphoto5.wdp"/><Relationship Id="rId4" Type="http://schemas.microsoft.com/office/2007/relationships/hdphoto" Target="../media/hdphoto3.wdp"/><Relationship Id="rId9" Type="http://schemas.openxmlformats.org/officeDocument/2006/relationships/image" Target="../media/image2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4.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5.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6.xml.rels><?xml version="1.0" encoding="UTF-8" standalone="yes"?>
<Relationships xmlns="http://schemas.openxmlformats.org/package/2006/relationships"><Relationship Id="rId8" Type="http://schemas.openxmlformats.org/officeDocument/2006/relationships/hyperlink" Target="#'4.3. Conflicto de Intereses'!A1"/><Relationship Id="rId3" Type="http://schemas.openxmlformats.org/officeDocument/2006/relationships/image" Target="../media/image30.png"/><Relationship Id="rId7" Type="http://schemas.microsoft.com/office/2007/relationships/hdphoto" Target="../media/hdphoto7.wdp"/><Relationship Id="rId12" Type="http://schemas.openxmlformats.org/officeDocument/2006/relationships/image" Target="../media/image34.svg"/><Relationship Id="rId2" Type="http://schemas.openxmlformats.org/officeDocument/2006/relationships/hyperlink" Target="#'4.1.Racionalizaci&#243;n de tr&#225;mites'!A1"/><Relationship Id="rId1" Type="http://schemas.openxmlformats.org/officeDocument/2006/relationships/image" Target="../media/image20.png"/><Relationship Id="rId6" Type="http://schemas.openxmlformats.org/officeDocument/2006/relationships/image" Target="../media/image31.png"/><Relationship Id="rId11" Type="http://schemas.openxmlformats.org/officeDocument/2006/relationships/image" Target="../media/image33.png"/><Relationship Id="rId5" Type="http://schemas.openxmlformats.org/officeDocument/2006/relationships/hyperlink" Target="#'4.2. Relacionamiento Ciudadano'!A1"/><Relationship Id="rId10" Type="http://schemas.openxmlformats.org/officeDocument/2006/relationships/hyperlink" Target="#PTEP!A1"/><Relationship Id="rId4" Type="http://schemas.microsoft.com/office/2007/relationships/hdphoto" Target="../media/hdphoto6.wdp"/><Relationship Id="rId9" Type="http://schemas.openxmlformats.org/officeDocument/2006/relationships/image" Target="../media/image3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8.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9.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2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11.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28575</xdr:rowOff>
    </xdr:from>
    <xdr:to>
      <xdr:col>1</xdr:col>
      <xdr:colOff>0</xdr:colOff>
      <xdr:row>2</xdr:row>
      <xdr:rowOff>371475</xdr:rowOff>
    </xdr:to>
    <xdr:pic>
      <xdr:nvPicPr>
        <xdr:cNvPr id="2" name="Picture 647898253">
          <a:extLst>
            <a:ext uri="{FF2B5EF4-FFF2-40B4-BE49-F238E27FC236}">
              <a16:creationId xmlns:a16="http://schemas.microsoft.com/office/drawing/2014/main" id="{E666FD03-FED0-48D5-B4A8-37F271DA95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8575"/>
          <a:ext cx="733425" cy="923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1</xdr:col>
      <xdr:colOff>504825</xdr:colOff>
      <xdr:row>6</xdr:row>
      <xdr:rowOff>28575</xdr:rowOff>
    </xdr:to>
    <xdr:pic>
      <xdr:nvPicPr>
        <xdr:cNvPr id="2" name="Picture 647898253">
          <a:extLst>
            <a:ext uri="{FF2B5EF4-FFF2-40B4-BE49-F238E27FC236}">
              <a16:creationId xmlns:a16="http://schemas.microsoft.com/office/drawing/2014/main" id="{0E41A53E-E46F-47BF-89A6-DD0C822AAEE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114300"/>
          <a:ext cx="1057275" cy="1057275"/>
        </a:xfrm>
        <a:prstGeom prst="rect">
          <a:avLst/>
        </a:prstGeom>
      </xdr:spPr>
    </xdr:pic>
    <xdr:clientData/>
  </xdr:twoCellAnchor>
  <xdr:twoCellAnchor>
    <xdr:from>
      <xdr:col>0</xdr:col>
      <xdr:colOff>438150</xdr:colOff>
      <xdr:row>9</xdr:row>
      <xdr:rowOff>142876</xdr:rowOff>
    </xdr:from>
    <xdr:to>
      <xdr:col>10</xdr:col>
      <xdr:colOff>1071589</xdr:colOff>
      <xdr:row>30</xdr:row>
      <xdr:rowOff>125775</xdr:rowOff>
    </xdr:to>
    <xdr:grpSp>
      <xdr:nvGrpSpPr>
        <xdr:cNvPr id="16" name="Group 23">
          <a:extLst>
            <a:ext uri="{FF2B5EF4-FFF2-40B4-BE49-F238E27FC236}">
              <a16:creationId xmlns:a16="http://schemas.microsoft.com/office/drawing/2014/main" id="{39C2187F-D2FC-47BE-B917-00F4509080FE}"/>
            </a:ext>
          </a:extLst>
        </xdr:cNvPr>
        <xdr:cNvGrpSpPr/>
      </xdr:nvGrpSpPr>
      <xdr:grpSpPr>
        <a:xfrm>
          <a:off x="438150" y="1857376"/>
          <a:ext cx="8253439" cy="3983399"/>
          <a:chOff x="764311" y="2902497"/>
          <a:chExt cx="10103550" cy="4277360"/>
        </a:xfrm>
      </xdr:grpSpPr>
      <xdr:sp macro="" textlink="">
        <xdr:nvSpPr>
          <xdr:cNvPr id="17" name="TextBox 18">
            <a:hlinkClick xmlns:r="http://schemas.openxmlformats.org/officeDocument/2006/relationships" r:id="rId2"/>
            <a:extLst>
              <a:ext uri="{FF2B5EF4-FFF2-40B4-BE49-F238E27FC236}">
                <a16:creationId xmlns:a16="http://schemas.microsoft.com/office/drawing/2014/main" id="{1E948F68-2767-4ED0-9E8A-72C264881DBB}"/>
              </a:ext>
            </a:extLst>
          </xdr:cNvPr>
          <xdr:cNvSpPr txBox="1"/>
        </xdr:nvSpPr>
        <xdr:spPr>
          <a:xfrm>
            <a:off x="7315432" y="2902497"/>
            <a:ext cx="3552429" cy="449611"/>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b="1" kern="1200" cap="all">
                <a:solidFill>
                  <a:schemeClr val="tx2">
                    <a:lumMod val="75000"/>
                  </a:schemeClr>
                </a:solidFill>
                <a:latin typeface="Nunito  "/>
                <a:ea typeface="+mn-ea"/>
                <a:cs typeface="+mn-cs"/>
              </a:rPr>
              <a:t>2. REDES Y ARTICULACIÓN</a:t>
            </a:r>
          </a:p>
        </xdr:txBody>
      </xdr:sp>
      <xdr:sp macro="" textlink="">
        <xdr:nvSpPr>
          <xdr:cNvPr id="18" name="TextBox 19">
            <a:hlinkClick xmlns:r="http://schemas.openxmlformats.org/officeDocument/2006/relationships" r:id="rId3"/>
            <a:extLst>
              <a:ext uri="{FF2B5EF4-FFF2-40B4-BE49-F238E27FC236}">
                <a16:creationId xmlns:a16="http://schemas.microsoft.com/office/drawing/2014/main" id="{6275C613-AC45-49CC-8AAA-39B809981933}"/>
              </a:ext>
            </a:extLst>
          </xdr:cNvPr>
          <xdr:cNvSpPr txBox="1"/>
        </xdr:nvSpPr>
        <xdr:spPr>
          <a:xfrm>
            <a:off x="7544998" y="4791522"/>
            <a:ext cx="3200399"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accent6">
                    <a:lumMod val="75000"/>
                  </a:schemeClr>
                </a:solidFill>
                <a:latin typeface="Nunito  "/>
                <a:ea typeface="+mn-ea"/>
                <a:cs typeface="+mn-cs"/>
              </a:rPr>
              <a:t>3. LEGALIDAD Y ESTADO ABIERTO</a:t>
            </a:r>
          </a:p>
        </xdr:txBody>
      </xdr:sp>
      <xdr:sp macro="" textlink="">
        <xdr:nvSpPr>
          <xdr:cNvPr id="19" name="TextBox 20">
            <a:hlinkClick xmlns:r="http://schemas.openxmlformats.org/officeDocument/2006/relationships" r:id="rId4"/>
            <a:extLst>
              <a:ext uri="{FF2B5EF4-FFF2-40B4-BE49-F238E27FC236}">
                <a16:creationId xmlns:a16="http://schemas.microsoft.com/office/drawing/2014/main" id="{296F03BC-6CE6-4B46-A5A0-3FED92003868}"/>
              </a:ext>
            </a:extLst>
          </xdr:cNvPr>
          <xdr:cNvSpPr txBox="1"/>
        </xdr:nvSpPr>
        <xdr:spPr>
          <a:xfrm>
            <a:off x="4031247" y="6476151"/>
            <a:ext cx="2455884"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bg2">
                    <a:lumMod val="50000"/>
                  </a:schemeClr>
                </a:solidFill>
                <a:latin typeface="Nunito  "/>
                <a:ea typeface="+mn-ea"/>
                <a:cs typeface="+mn-cs"/>
              </a:rPr>
              <a:t>4. INICIATIVAS ADICIONALES</a:t>
            </a:r>
          </a:p>
        </xdr:txBody>
      </xdr:sp>
      <xdr:sp macro="" textlink="">
        <xdr:nvSpPr>
          <xdr:cNvPr id="20" name="TextBox 21">
            <a:hlinkClick xmlns:r="http://schemas.openxmlformats.org/officeDocument/2006/relationships" r:id="rId5"/>
            <a:extLst>
              <a:ext uri="{FF2B5EF4-FFF2-40B4-BE49-F238E27FC236}">
                <a16:creationId xmlns:a16="http://schemas.microsoft.com/office/drawing/2014/main" id="{EEA51365-2EEE-40D2-802A-D17B63D44B46}"/>
              </a:ext>
            </a:extLst>
          </xdr:cNvPr>
          <xdr:cNvSpPr txBox="1"/>
        </xdr:nvSpPr>
        <xdr:spPr>
          <a:xfrm>
            <a:off x="764311" y="5387387"/>
            <a:ext cx="2901222" cy="407667"/>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chemeClr val="accent2"/>
                </a:solidFill>
                <a:latin typeface="Nunito  "/>
              </a:rPr>
              <a:t>5. FORMACIÓN</a:t>
            </a:r>
          </a:p>
        </xdr:txBody>
      </xdr:sp>
      <xdr:sp macro="" textlink="">
        <xdr:nvSpPr>
          <xdr:cNvPr id="21" name="TextBox 22">
            <a:hlinkClick xmlns:r="http://schemas.openxmlformats.org/officeDocument/2006/relationships" r:id="rId6"/>
            <a:extLst>
              <a:ext uri="{FF2B5EF4-FFF2-40B4-BE49-F238E27FC236}">
                <a16:creationId xmlns:a16="http://schemas.microsoft.com/office/drawing/2014/main" id="{85CF6E04-227B-46A4-AB5B-491123FC2384}"/>
              </a:ext>
            </a:extLst>
          </xdr:cNvPr>
          <xdr:cNvSpPr txBox="1"/>
        </xdr:nvSpPr>
        <xdr:spPr>
          <a:xfrm>
            <a:off x="887918" y="3013274"/>
            <a:ext cx="3112390" cy="362093"/>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rgbClr val="CC3300"/>
                </a:solidFill>
                <a:latin typeface="Nunito  "/>
              </a:rPr>
              <a:t>1. Gestión del riesgo</a:t>
            </a:r>
          </a:p>
        </xdr:txBody>
      </xdr:sp>
    </xdr:grpSp>
    <xdr:clientData/>
  </xdr:twoCellAnchor>
  <xdr:twoCellAnchor>
    <xdr:from>
      <xdr:col>3</xdr:col>
      <xdr:colOff>438150</xdr:colOff>
      <xdr:row>9</xdr:row>
      <xdr:rowOff>142874</xdr:rowOff>
    </xdr:from>
    <xdr:to>
      <xdr:col>8</xdr:col>
      <xdr:colOff>0</xdr:colOff>
      <xdr:row>27</xdr:row>
      <xdr:rowOff>95249</xdr:rowOff>
    </xdr:to>
    <xdr:grpSp>
      <xdr:nvGrpSpPr>
        <xdr:cNvPr id="22" name="Group 24">
          <a:extLst>
            <a:ext uri="{FF2B5EF4-FFF2-40B4-BE49-F238E27FC236}">
              <a16:creationId xmlns:a16="http://schemas.microsoft.com/office/drawing/2014/main" id="{E7F64C48-0684-471A-9560-F58030A28E61}"/>
            </a:ext>
          </a:extLst>
        </xdr:cNvPr>
        <xdr:cNvGrpSpPr/>
      </xdr:nvGrpSpPr>
      <xdr:grpSpPr>
        <a:xfrm>
          <a:off x="2724150" y="1857374"/>
          <a:ext cx="3371850" cy="3381375"/>
          <a:chOff x="4253472" y="2044102"/>
          <a:chExt cx="3685056" cy="3761162"/>
        </a:xfrm>
      </xdr:grpSpPr>
      <xdr:grpSp>
        <xdr:nvGrpSpPr>
          <xdr:cNvPr id="23" name="Group 10">
            <a:extLst>
              <a:ext uri="{FF2B5EF4-FFF2-40B4-BE49-F238E27FC236}">
                <a16:creationId xmlns:a16="http://schemas.microsoft.com/office/drawing/2014/main" id="{A487D572-A68A-4251-88DD-8330C1652DF7}"/>
              </a:ext>
            </a:extLst>
          </xdr:cNvPr>
          <xdr:cNvGrpSpPr/>
        </xdr:nvGrpSpPr>
        <xdr:grpSpPr>
          <a:xfrm>
            <a:off x="4253472" y="2044102"/>
            <a:ext cx="3685056" cy="3761162"/>
            <a:chOff x="4096544" y="1409700"/>
            <a:chExt cx="3913188" cy="3881438"/>
          </a:xfrm>
        </xdr:grpSpPr>
        <xdr:sp macro="" textlink="">
          <xdr:nvSpPr>
            <xdr:cNvPr id="25" name="Freeform 255">
              <a:extLst>
                <a:ext uri="{FF2B5EF4-FFF2-40B4-BE49-F238E27FC236}">
                  <a16:creationId xmlns:a16="http://schemas.microsoft.com/office/drawing/2014/main" id="{1A0A60D4-D45B-4BE9-830C-55D1537B3837}"/>
                </a:ext>
              </a:extLst>
            </xdr:cNvPr>
            <xdr:cNvSpPr>
              <a:spLocks/>
            </xdr:cNvSpPr>
          </xdr:nvSpPr>
          <xdr:spPr bwMode="auto">
            <a:xfrm>
              <a:off x="4096544" y="2795588"/>
              <a:ext cx="1111250" cy="2001838"/>
            </a:xfrm>
            <a:custGeom>
              <a:avLst/>
              <a:gdLst>
                <a:gd name="T0" fmla="*/ 1718 w 2800"/>
                <a:gd name="T1" fmla="*/ 2217 h 5042"/>
                <a:gd name="T2" fmla="*/ 1691 w 2800"/>
                <a:gd name="T3" fmla="*/ 2111 h 5042"/>
                <a:gd name="T4" fmla="*/ 1651 w 2800"/>
                <a:gd name="T5" fmla="*/ 1897 h 5042"/>
                <a:gd name="T6" fmla="*/ 1625 w 2800"/>
                <a:gd name="T7" fmla="*/ 1685 h 5042"/>
                <a:gd name="T8" fmla="*/ 1612 w 2800"/>
                <a:gd name="T9" fmla="*/ 1472 h 5042"/>
                <a:gd name="T10" fmla="*/ 1613 w 2800"/>
                <a:gd name="T11" fmla="*/ 1262 h 5042"/>
                <a:gd name="T12" fmla="*/ 1628 w 2800"/>
                <a:gd name="T13" fmla="*/ 1054 h 5042"/>
                <a:gd name="T14" fmla="*/ 1655 w 2800"/>
                <a:gd name="T15" fmla="*/ 849 h 5042"/>
                <a:gd name="T16" fmla="*/ 1695 w 2800"/>
                <a:gd name="T17" fmla="*/ 645 h 5042"/>
                <a:gd name="T18" fmla="*/ 1721 w 2800"/>
                <a:gd name="T19" fmla="*/ 545 h 5042"/>
                <a:gd name="T20" fmla="*/ 413 w 2800"/>
                <a:gd name="T21" fmla="*/ 2 h 5042"/>
                <a:gd name="T22" fmla="*/ 181 w 2800"/>
                <a:gd name="T23" fmla="*/ 0 h 5042"/>
                <a:gd name="T24" fmla="*/ 0 w 2800"/>
                <a:gd name="T25" fmla="*/ 981 h 5042"/>
                <a:gd name="T26" fmla="*/ 931 w 2800"/>
                <a:gd name="T27" fmla="*/ 1349 h 5042"/>
                <a:gd name="T28" fmla="*/ 933 w 2800"/>
                <a:gd name="T29" fmla="*/ 1349 h 5042"/>
                <a:gd name="T30" fmla="*/ 933 w 2800"/>
                <a:gd name="T31" fmla="*/ 1508 h 5042"/>
                <a:gd name="T32" fmla="*/ 946 w 2800"/>
                <a:gd name="T33" fmla="*/ 1748 h 5042"/>
                <a:gd name="T34" fmla="*/ 962 w 2800"/>
                <a:gd name="T35" fmla="*/ 1908 h 5042"/>
                <a:gd name="T36" fmla="*/ 974 w 2800"/>
                <a:gd name="T37" fmla="*/ 1989 h 5042"/>
                <a:gd name="T38" fmla="*/ 949 w 2800"/>
                <a:gd name="T39" fmla="*/ 1997 h 5042"/>
                <a:gd name="T40" fmla="*/ 94 w 2800"/>
                <a:gd name="T41" fmla="*/ 2455 h 5042"/>
                <a:gd name="T42" fmla="*/ 408 w 2800"/>
                <a:gd name="T43" fmla="*/ 3402 h 5042"/>
                <a:gd name="T44" fmla="*/ 1401 w 2800"/>
                <a:gd name="T45" fmla="*/ 3278 h 5042"/>
                <a:gd name="T46" fmla="*/ 1407 w 2800"/>
                <a:gd name="T47" fmla="*/ 3275 h 5042"/>
                <a:gd name="T48" fmla="*/ 1485 w 2800"/>
                <a:gd name="T49" fmla="*/ 3416 h 5042"/>
                <a:gd name="T50" fmla="*/ 1611 w 2800"/>
                <a:gd name="T51" fmla="*/ 3620 h 5042"/>
                <a:gd name="T52" fmla="*/ 1701 w 2800"/>
                <a:gd name="T53" fmla="*/ 3751 h 5042"/>
                <a:gd name="T54" fmla="*/ 1749 w 2800"/>
                <a:gd name="T55" fmla="*/ 3814 h 5042"/>
                <a:gd name="T56" fmla="*/ 1729 w 2800"/>
                <a:gd name="T57" fmla="*/ 3836 h 5042"/>
                <a:gd name="T58" fmla="*/ 1200 w 2800"/>
                <a:gd name="T59" fmla="*/ 4649 h 5042"/>
                <a:gd name="T60" fmla="*/ 1621 w 2800"/>
                <a:gd name="T61" fmla="*/ 5042 h 5042"/>
                <a:gd name="T62" fmla="*/ 2800 w 2800"/>
                <a:gd name="T63" fmla="*/ 3927 h 5042"/>
                <a:gd name="T64" fmla="*/ 2705 w 2800"/>
                <a:gd name="T65" fmla="*/ 3845 h 5042"/>
                <a:gd name="T66" fmla="*/ 2525 w 2800"/>
                <a:gd name="T67" fmla="*/ 3670 h 5042"/>
                <a:gd name="T68" fmla="*/ 2357 w 2800"/>
                <a:gd name="T69" fmla="*/ 3481 h 5042"/>
                <a:gd name="T70" fmla="*/ 2204 w 2800"/>
                <a:gd name="T71" fmla="*/ 3279 h 5042"/>
                <a:gd name="T72" fmla="*/ 2067 w 2800"/>
                <a:gd name="T73" fmla="*/ 3064 h 5042"/>
                <a:gd name="T74" fmla="*/ 1945 w 2800"/>
                <a:gd name="T75" fmla="*/ 2837 h 5042"/>
                <a:gd name="T76" fmla="*/ 1840 w 2800"/>
                <a:gd name="T77" fmla="*/ 2597 h 5042"/>
                <a:gd name="T78" fmla="*/ 1753 w 2800"/>
                <a:gd name="T79" fmla="*/ 2347 h 5042"/>
                <a:gd name="T80" fmla="*/ 1718 w 2800"/>
                <a:gd name="T81" fmla="*/ 2217 h 50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800" h="5042">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6" name="Freeform 256">
              <a:extLst>
                <a:ext uri="{FF2B5EF4-FFF2-40B4-BE49-F238E27FC236}">
                  <a16:creationId xmlns:a16="http://schemas.microsoft.com/office/drawing/2014/main" id="{B8ED7259-88A8-4688-9DC9-C617E874E67E}"/>
                </a:ext>
              </a:extLst>
            </xdr:cNvPr>
            <xdr:cNvSpPr>
              <a:spLocks/>
            </xdr:cNvSpPr>
          </xdr:nvSpPr>
          <xdr:spPr bwMode="auto">
            <a:xfrm>
              <a:off x="6109494" y="1409700"/>
              <a:ext cx="1787525" cy="1468438"/>
            </a:xfrm>
            <a:custGeom>
              <a:avLst/>
              <a:gdLst>
                <a:gd name="T0" fmla="*/ 2956 w 4505"/>
                <a:gd name="T1" fmla="*/ 3698 h 3698"/>
                <a:gd name="T2" fmla="*/ 4505 w 4505"/>
                <a:gd name="T3" fmla="*/ 3266 h 3698"/>
                <a:gd name="T4" fmla="*/ 4378 w 4505"/>
                <a:gd name="T5" fmla="*/ 2884 h 3698"/>
                <a:gd name="T6" fmla="*/ 3388 w 4505"/>
                <a:gd name="T7" fmla="*/ 3008 h 3698"/>
                <a:gd name="T8" fmla="*/ 3310 w 4505"/>
                <a:gd name="T9" fmla="*/ 2865 h 3698"/>
                <a:gd name="T10" fmla="*/ 3183 w 4505"/>
                <a:gd name="T11" fmla="*/ 2659 h 3698"/>
                <a:gd name="T12" fmla="*/ 3092 w 4505"/>
                <a:gd name="T13" fmla="*/ 2527 h 3698"/>
                <a:gd name="T14" fmla="*/ 3044 w 4505"/>
                <a:gd name="T15" fmla="*/ 2464 h 3698"/>
                <a:gd name="T16" fmla="*/ 3057 w 4505"/>
                <a:gd name="T17" fmla="*/ 2449 h 3698"/>
                <a:gd name="T18" fmla="*/ 3586 w 4505"/>
                <a:gd name="T19" fmla="*/ 1637 h 3698"/>
                <a:gd name="T20" fmla="*/ 2856 w 4505"/>
                <a:gd name="T21" fmla="*/ 956 h 3698"/>
                <a:gd name="T22" fmla="*/ 2050 w 4505"/>
                <a:gd name="T23" fmla="*/ 1541 h 3698"/>
                <a:gd name="T24" fmla="*/ 1983 w 4505"/>
                <a:gd name="T25" fmla="*/ 1497 h 3698"/>
                <a:gd name="T26" fmla="*/ 1844 w 4505"/>
                <a:gd name="T27" fmla="*/ 1412 h 3698"/>
                <a:gd name="T28" fmla="*/ 1703 w 4505"/>
                <a:gd name="T29" fmla="*/ 1335 h 3698"/>
                <a:gd name="T30" fmla="*/ 1559 w 4505"/>
                <a:gd name="T31" fmla="*/ 1262 h 3698"/>
                <a:gd name="T32" fmla="*/ 1485 w 4505"/>
                <a:gd name="T33" fmla="*/ 1228 h 3698"/>
                <a:gd name="T34" fmla="*/ 1489 w 4505"/>
                <a:gd name="T35" fmla="*/ 1212 h 3698"/>
                <a:gd name="T36" fmla="*/ 1562 w 4505"/>
                <a:gd name="T37" fmla="*/ 245 h 3698"/>
                <a:gd name="T38" fmla="*/ 595 w 4505"/>
                <a:gd name="T39" fmla="*/ 0 h 3698"/>
                <a:gd name="T40" fmla="*/ 165 w 4505"/>
                <a:gd name="T41" fmla="*/ 897 h 3698"/>
                <a:gd name="T42" fmla="*/ 85 w 4505"/>
                <a:gd name="T43" fmla="*/ 890 h 3698"/>
                <a:gd name="T44" fmla="*/ 0 w 4505"/>
                <a:gd name="T45" fmla="*/ 882 h 3698"/>
                <a:gd name="T46" fmla="*/ 0 w 4505"/>
                <a:gd name="T47" fmla="*/ 1565 h 3698"/>
                <a:gd name="T48" fmla="*/ 122 w 4505"/>
                <a:gd name="T49" fmla="*/ 1572 h 3698"/>
                <a:gd name="T50" fmla="*/ 362 w 4505"/>
                <a:gd name="T51" fmla="*/ 1600 h 3698"/>
                <a:gd name="T52" fmla="*/ 598 w 4505"/>
                <a:gd name="T53" fmla="*/ 1646 h 3698"/>
                <a:gd name="T54" fmla="*/ 829 w 4505"/>
                <a:gd name="T55" fmla="*/ 1708 h 3698"/>
                <a:gd name="T56" fmla="*/ 1054 w 4505"/>
                <a:gd name="T57" fmla="*/ 1786 h 3698"/>
                <a:gd name="T58" fmla="*/ 1273 w 4505"/>
                <a:gd name="T59" fmla="*/ 1880 h 3698"/>
                <a:gd name="T60" fmla="*/ 1485 w 4505"/>
                <a:gd name="T61" fmla="*/ 1991 h 3698"/>
                <a:gd name="T62" fmla="*/ 1688 w 4505"/>
                <a:gd name="T63" fmla="*/ 2114 h 3698"/>
                <a:gd name="T64" fmla="*/ 1883 w 4505"/>
                <a:gd name="T65" fmla="*/ 2252 h 3698"/>
                <a:gd name="T66" fmla="*/ 2067 w 4505"/>
                <a:gd name="T67" fmla="*/ 2405 h 3698"/>
                <a:gd name="T68" fmla="*/ 2239 w 4505"/>
                <a:gd name="T69" fmla="*/ 2571 h 3698"/>
                <a:gd name="T70" fmla="*/ 2400 w 4505"/>
                <a:gd name="T71" fmla="*/ 2749 h 3698"/>
                <a:gd name="T72" fmla="*/ 2549 w 4505"/>
                <a:gd name="T73" fmla="*/ 2939 h 3698"/>
                <a:gd name="T74" fmla="*/ 2684 w 4505"/>
                <a:gd name="T75" fmla="*/ 3143 h 3698"/>
                <a:gd name="T76" fmla="*/ 2805 w 4505"/>
                <a:gd name="T77" fmla="*/ 3355 h 3698"/>
                <a:gd name="T78" fmla="*/ 2911 w 4505"/>
                <a:gd name="T79" fmla="*/ 3581 h 3698"/>
                <a:gd name="T80" fmla="*/ 2956 w 4505"/>
                <a:gd name="T81" fmla="*/ 3698 h 36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4505" h="3698">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tx2"/>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7" name="Freeform 257">
              <a:extLst>
                <a:ext uri="{FF2B5EF4-FFF2-40B4-BE49-F238E27FC236}">
                  <a16:creationId xmlns:a16="http://schemas.microsoft.com/office/drawing/2014/main" id="{34798C5F-5837-4EAC-B1EC-E63274F6332A}"/>
                </a:ext>
              </a:extLst>
            </xdr:cNvPr>
            <xdr:cNvSpPr>
              <a:spLocks/>
            </xdr:cNvSpPr>
          </xdr:nvSpPr>
          <xdr:spPr bwMode="auto">
            <a:xfrm>
              <a:off x="4510882" y="1417638"/>
              <a:ext cx="1487488" cy="1484313"/>
            </a:xfrm>
            <a:custGeom>
              <a:avLst/>
              <a:gdLst>
                <a:gd name="T0" fmla="*/ 3052 w 3747"/>
                <a:gd name="T1" fmla="*/ 1649 h 3740"/>
                <a:gd name="T2" fmla="*/ 3139 w 3747"/>
                <a:gd name="T3" fmla="*/ 1627 h 3740"/>
                <a:gd name="T4" fmla="*/ 3312 w 3747"/>
                <a:gd name="T5" fmla="*/ 1592 h 3740"/>
                <a:gd name="T6" fmla="*/ 3484 w 3747"/>
                <a:gd name="T7" fmla="*/ 1567 h 3740"/>
                <a:gd name="T8" fmla="*/ 3658 w 3747"/>
                <a:gd name="T9" fmla="*/ 1551 h 3740"/>
                <a:gd name="T10" fmla="*/ 3747 w 3747"/>
                <a:gd name="T11" fmla="*/ 1547 h 3740"/>
                <a:gd name="T12" fmla="*/ 3747 w 3747"/>
                <a:gd name="T13" fmla="*/ 858 h 3740"/>
                <a:gd name="T14" fmla="*/ 3650 w 3747"/>
                <a:gd name="T15" fmla="*/ 866 h 3740"/>
                <a:gd name="T16" fmla="*/ 3538 w 3747"/>
                <a:gd name="T17" fmla="*/ 881 h 3740"/>
                <a:gd name="T18" fmla="*/ 3533 w 3747"/>
                <a:gd name="T19" fmla="*/ 864 h 3740"/>
                <a:gd name="T20" fmla="*/ 3151 w 3747"/>
                <a:gd name="T21" fmla="*/ 0 h 3740"/>
                <a:gd name="T22" fmla="*/ 2185 w 3747"/>
                <a:gd name="T23" fmla="*/ 251 h 3740"/>
                <a:gd name="T24" fmla="*/ 2241 w 3747"/>
                <a:gd name="T25" fmla="*/ 1230 h 3740"/>
                <a:gd name="T26" fmla="*/ 2143 w 3747"/>
                <a:gd name="T27" fmla="*/ 1275 h 3740"/>
                <a:gd name="T28" fmla="*/ 1954 w 3747"/>
                <a:gd name="T29" fmla="*/ 1370 h 3740"/>
                <a:gd name="T30" fmla="*/ 1771 w 3747"/>
                <a:gd name="T31" fmla="*/ 1474 h 3740"/>
                <a:gd name="T32" fmla="*/ 1595 w 3747"/>
                <a:gd name="T33" fmla="*/ 1588 h 3740"/>
                <a:gd name="T34" fmla="*/ 1511 w 3747"/>
                <a:gd name="T35" fmla="*/ 1649 h 3740"/>
                <a:gd name="T36" fmla="*/ 1497 w 3747"/>
                <a:gd name="T37" fmla="*/ 1634 h 3740"/>
                <a:gd name="T38" fmla="*/ 691 w 3747"/>
                <a:gd name="T39" fmla="*/ 1089 h 3740"/>
                <a:gd name="T40" fmla="*/ 0 w 3747"/>
                <a:gd name="T41" fmla="*/ 1807 h 3740"/>
                <a:gd name="T42" fmla="*/ 572 w 3747"/>
                <a:gd name="T43" fmla="*/ 2616 h 3740"/>
                <a:gd name="T44" fmla="*/ 505 w 3747"/>
                <a:gd name="T45" fmla="*/ 2717 h 3740"/>
                <a:gd name="T46" fmla="*/ 380 w 3747"/>
                <a:gd name="T47" fmla="*/ 2923 h 3740"/>
                <a:gd name="T48" fmla="*/ 269 w 3747"/>
                <a:gd name="T49" fmla="*/ 3137 h 3740"/>
                <a:gd name="T50" fmla="*/ 172 w 3747"/>
                <a:gd name="T51" fmla="*/ 3356 h 3740"/>
                <a:gd name="T52" fmla="*/ 127 w 3747"/>
                <a:gd name="T53" fmla="*/ 3469 h 3740"/>
                <a:gd name="T54" fmla="*/ 127 w 3747"/>
                <a:gd name="T55" fmla="*/ 3469 h 3740"/>
                <a:gd name="T56" fmla="*/ 759 w 3747"/>
                <a:gd name="T57" fmla="*/ 3740 h 3740"/>
                <a:gd name="T58" fmla="*/ 794 w 3747"/>
                <a:gd name="T59" fmla="*/ 3646 h 3740"/>
                <a:gd name="T60" fmla="*/ 872 w 3747"/>
                <a:gd name="T61" fmla="*/ 3464 h 3740"/>
                <a:gd name="T62" fmla="*/ 960 w 3747"/>
                <a:gd name="T63" fmla="*/ 3286 h 3740"/>
                <a:gd name="T64" fmla="*/ 1058 w 3747"/>
                <a:gd name="T65" fmla="*/ 3115 h 3740"/>
                <a:gd name="T66" fmla="*/ 1167 w 3747"/>
                <a:gd name="T67" fmla="*/ 2949 h 3740"/>
                <a:gd name="T68" fmla="*/ 1287 w 3747"/>
                <a:gd name="T69" fmla="*/ 2791 h 3740"/>
                <a:gd name="T70" fmla="*/ 1415 w 3747"/>
                <a:gd name="T71" fmla="*/ 2639 h 3740"/>
                <a:gd name="T72" fmla="*/ 1552 w 3747"/>
                <a:gd name="T73" fmla="*/ 2495 h 3740"/>
                <a:gd name="T74" fmla="*/ 1699 w 3747"/>
                <a:gd name="T75" fmla="*/ 2359 h 3740"/>
                <a:gd name="T76" fmla="*/ 1854 w 3747"/>
                <a:gd name="T77" fmla="*/ 2232 h 3740"/>
                <a:gd name="T78" fmla="*/ 2018 w 3747"/>
                <a:gd name="T79" fmla="*/ 2114 h 3740"/>
                <a:gd name="T80" fmla="*/ 2189 w 3747"/>
                <a:gd name="T81" fmla="*/ 2007 h 3740"/>
                <a:gd name="T82" fmla="*/ 2368 w 3747"/>
                <a:gd name="T83" fmla="*/ 1908 h 3740"/>
                <a:gd name="T84" fmla="*/ 2554 w 3747"/>
                <a:gd name="T85" fmla="*/ 1820 h 3740"/>
                <a:gd name="T86" fmla="*/ 2749 w 3747"/>
                <a:gd name="T87" fmla="*/ 1742 h 3740"/>
                <a:gd name="T88" fmla="*/ 2950 w 3747"/>
                <a:gd name="T89" fmla="*/ 1678 h 3740"/>
                <a:gd name="T90" fmla="*/ 3052 w 3747"/>
                <a:gd name="T91" fmla="*/ 1649 h 37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3747" h="374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8" name="Freeform 258">
              <a:extLst>
                <a:ext uri="{FF2B5EF4-FFF2-40B4-BE49-F238E27FC236}">
                  <a16:creationId xmlns:a16="http://schemas.microsoft.com/office/drawing/2014/main" id="{1672E354-CC15-4B68-8EF5-C75F69545F96}"/>
                </a:ext>
              </a:extLst>
            </xdr:cNvPr>
            <xdr:cNvSpPr>
              <a:spLocks/>
            </xdr:cNvSpPr>
          </xdr:nvSpPr>
          <xdr:spPr bwMode="auto">
            <a:xfrm>
              <a:off x="4851401" y="4424363"/>
              <a:ext cx="2090738" cy="866775"/>
            </a:xfrm>
            <a:custGeom>
              <a:avLst/>
              <a:gdLst>
                <a:gd name="T0" fmla="*/ 3934 w 5269"/>
                <a:gd name="T1" fmla="*/ 495 h 2185"/>
                <a:gd name="T2" fmla="*/ 3842 w 5269"/>
                <a:gd name="T3" fmla="*/ 517 h 2185"/>
                <a:gd name="T4" fmla="*/ 3659 w 5269"/>
                <a:gd name="T5" fmla="*/ 554 h 2185"/>
                <a:gd name="T6" fmla="*/ 3475 w 5269"/>
                <a:gd name="T7" fmla="*/ 580 h 2185"/>
                <a:gd name="T8" fmla="*/ 3292 w 5269"/>
                <a:gd name="T9" fmla="*/ 596 h 2185"/>
                <a:gd name="T10" fmla="*/ 3110 w 5269"/>
                <a:gd name="T11" fmla="*/ 601 h 2185"/>
                <a:gd name="T12" fmla="*/ 2930 w 5269"/>
                <a:gd name="T13" fmla="*/ 597 h 2185"/>
                <a:gd name="T14" fmla="*/ 2751 w 5269"/>
                <a:gd name="T15" fmla="*/ 583 h 2185"/>
                <a:gd name="T16" fmla="*/ 2575 w 5269"/>
                <a:gd name="T17" fmla="*/ 560 h 2185"/>
                <a:gd name="T18" fmla="*/ 2400 w 5269"/>
                <a:gd name="T19" fmla="*/ 526 h 2185"/>
                <a:gd name="T20" fmla="*/ 2228 w 5269"/>
                <a:gd name="T21" fmla="*/ 483 h 2185"/>
                <a:gd name="T22" fmla="*/ 2059 w 5269"/>
                <a:gd name="T23" fmla="*/ 433 h 2185"/>
                <a:gd name="T24" fmla="*/ 1893 w 5269"/>
                <a:gd name="T25" fmla="*/ 373 h 2185"/>
                <a:gd name="T26" fmla="*/ 1731 w 5269"/>
                <a:gd name="T27" fmla="*/ 304 h 2185"/>
                <a:gd name="T28" fmla="*/ 1574 w 5269"/>
                <a:gd name="T29" fmla="*/ 227 h 2185"/>
                <a:gd name="T30" fmla="*/ 1420 w 5269"/>
                <a:gd name="T31" fmla="*/ 142 h 2185"/>
                <a:gd name="T32" fmla="*/ 1271 w 5269"/>
                <a:gd name="T33" fmla="*/ 49 h 2185"/>
                <a:gd name="T34" fmla="*/ 1198 w 5269"/>
                <a:gd name="T35" fmla="*/ 0 h 2185"/>
                <a:gd name="T36" fmla="*/ 0 w 5269"/>
                <a:gd name="T37" fmla="*/ 1133 h 2185"/>
                <a:gd name="T38" fmla="*/ 103 w 5269"/>
                <a:gd name="T39" fmla="*/ 1227 h 2185"/>
                <a:gd name="T40" fmla="*/ 914 w 5269"/>
                <a:gd name="T41" fmla="*/ 641 h 2185"/>
                <a:gd name="T42" fmla="*/ 921 w 5269"/>
                <a:gd name="T43" fmla="*/ 632 h 2185"/>
                <a:gd name="T44" fmla="*/ 1056 w 5269"/>
                <a:gd name="T45" fmla="*/ 718 h 2185"/>
                <a:gd name="T46" fmla="*/ 1264 w 5269"/>
                <a:gd name="T47" fmla="*/ 833 h 2185"/>
                <a:gd name="T48" fmla="*/ 1407 w 5269"/>
                <a:gd name="T49" fmla="*/ 904 h 2185"/>
                <a:gd name="T50" fmla="*/ 1479 w 5269"/>
                <a:gd name="T51" fmla="*/ 937 h 2185"/>
                <a:gd name="T52" fmla="*/ 1470 w 5269"/>
                <a:gd name="T53" fmla="*/ 973 h 2185"/>
                <a:gd name="T54" fmla="*/ 1396 w 5269"/>
                <a:gd name="T55" fmla="*/ 1940 h 2185"/>
                <a:gd name="T56" fmla="*/ 2364 w 5269"/>
                <a:gd name="T57" fmla="*/ 2185 h 2185"/>
                <a:gd name="T58" fmla="*/ 2793 w 5269"/>
                <a:gd name="T59" fmla="*/ 1280 h 2185"/>
                <a:gd name="T60" fmla="*/ 2864 w 5269"/>
                <a:gd name="T61" fmla="*/ 1252 h 2185"/>
                <a:gd name="T62" fmla="*/ 2941 w 5269"/>
                <a:gd name="T63" fmla="*/ 1257 h 2185"/>
                <a:gd name="T64" fmla="*/ 3094 w 5269"/>
                <a:gd name="T65" fmla="*/ 1265 h 2185"/>
                <a:gd name="T66" fmla="*/ 3258 w 5269"/>
                <a:gd name="T67" fmla="*/ 1262 h 2185"/>
                <a:gd name="T68" fmla="*/ 3453 w 5269"/>
                <a:gd name="T69" fmla="*/ 1247 h 2185"/>
                <a:gd name="T70" fmla="*/ 3568 w 5269"/>
                <a:gd name="T71" fmla="*/ 1231 h 2185"/>
                <a:gd name="T72" fmla="*/ 3578 w 5269"/>
                <a:gd name="T73" fmla="*/ 1269 h 2185"/>
                <a:gd name="T74" fmla="*/ 3811 w 5269"/>
                <a:gd name="T75" fmla="*/ 2070 h 2185"/>
                <a:gd name="T76" fmla="*/ 4776 w 5269"/>
                <a:gd name="T77" fmla="*/ 1818 h 2185"/>
                <a:gd name="T78" fmla="*/ 4732 w 5269"/>
                <a:gd name="T79" fmla="*/ 878 h 2185"/>
                <a:gd name="T80" fmla="*/ 4736 w 5269"/>
                <a:gd name="T81" fmla="*/ 897 h 2185"/>
                <a:gd name="T82" fmla="*/ 4875 w 5269"/>
                <a:gd name="T83" fmla="*/ 834 h 2185"/>
                <a:gd name="T84" fmla="*/ 5142 w 5269"/>
                <a:gd name="T85" fmla="*/ 697 h 2185"/>
                <a:gd name="T86" fmla="*/ 5269 w 5269"/>
                <a:gd name="T87" fmla="*/ 622 h 2185"/>
                <a:gd name="T88" fmla="*/ 4903 w 5269"/>
                <a:gd name="T89" fmla="*/ 68 h 2185"/>
                <a:gd name="T90" fmla="*/ 4793 w 5269"/>
                <a:gd name="T91" fmla="*/ 137 h 2185"/>
                <a:gd name="T92" fmla="*/ 4562 w 5269"/>
                <a:gd name="T93" fmla="*/ 263 h 2185"/>
                <a:gd name="T94" fmla="*/ 4320 w 5269"/>
                <a:gd name="T95" fmla="*/ 369 h 2185"/>
                <a:gd name="T96" fmla="*/ 4065 w 5269"/>
                <a:gd name="T97" fmla="*/ 459 h 2185"/>
                <a:gd name="T98" fmla="*/ 3934 w 5269"/>
                <a:gd name="T99" fmla="*/ 495 h 218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5269" h="2185">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9" name="Freeform 259">
              <a:extLst>
                <a:ext uri="{FF2B5EF4-FFF2-40B4-BE49-F238E27FC236}">
                  <a16:creationId xmlns:a16="http://schemas.microsoft.com/office/drawing/2014/main" id="{F27BED5B-B23E-4EF9-BFE1-756A79EB1DE4}"/>
                </a:ext>
              </a:extLst>
            </xdr:cNvPr>
            <xdr:cNvSpPr>
              <a:spLocks/>
            </xdr:cNvSpPr>
          </xdr:nvSpPr>
          <xdr:spPr bwMode="auto">
            <a:xfrm>
              <a:off x="6858794" y="2811463"/>
              <a:ext cx="1150938" cy="2038350"/>
            </a:xfrm>
            <a:custGeom>
              <a:avLst/>
              <a:gdLst>
                <a:gd name="T0" fmla="*/ 1964 w 2899"/>
                <a:gd name="T1" fmla="*/ 1404 h 5134"/>
                <a:gd name="T2" fmla="*/ 1965 w 2899"/>
                <a:gd name="T3" fmla="*/ 1244 h 5134"/>
                <a:gd name="T4" fmla="*/ 1952 w 2899"/>
                <a:gd name="T5" fmla="*/ 1004 h 5134"/>
                <a:gd name="T6" fmla="*/ 1937 w 2899"/>
                <a:gd name="T7" fmla="*/ 844 h 5134"/>
                <a:gd name="T8" fmla="*/ 1925 w 2899"/>
                <a:gd name="T9" fmla="*/ 763 h 5134"/>
                <a:gd name="T10" fmla="*/ 1948 w 2899"/>
                <a:gd name="T11" fmla="*/ 756 h 5134"/>
                <a:gd name="T12" fmla="*/ 2804 w 2899"/>
                <a:gd name="T13" fmla="*/ 298 h 5134"/>
                <a:gd name="T14" fmla="*/ 2706 w 2899"/>
                <a:gd name="T15" fmla="*/ 0 h 5134"/>
                <a:gd name="T16" fmla="*/ 1155 w 2899"/>
                <a:gd name="T17" fmla="*/ 432 h 5134"/>
                <a:gd name="T18" fmla="*/ 1167 w 2899"/>
                <a:gd name="T19" fmla="*/ 472 h 5134"/>
                <a:gd name="T20" fmla="*/ 1178 w 2899"/>
                <a:gd name="T21" fmla="*/ 513 h 5134"/>
                <a:gd name="T22" fmla="*/ 1210 w 2899"/>
                <a:gd name="T23" fmla="*/ 638 h 5134"/>
                <a:gd name="T24" fmla="*/ 1254 w 2899"/>
                <a:gd name="T25" fmla="*/ 886 h 5134"/>
                <a:gd name="T26" fmla="*/ 1280 w 2899"/>
                <a:gd name="T27" fmla="*/ 1133 h 5134"/>
                <a:gd name="T28" fmla="*/ 1286 w 2899"/>
                <a:gd name="T29" fmla="*/ 1379 h 5134"/>
                <a:gd name="T30" fmla="*/ 1274 w 2899"/>
                <a:gd name="T31" fmla="*/ 1623 h 5134"/>
                <a:gd name="T32" fmla="*/ 1246 w 2899"/>
                <a:gd name="T33" fmla="*/ 1862 h 5134"/>
                <a:gd name="T34" fmla="*/ 1199 w 2899"/>
                <a:gd name="T35" fmla="*/ 2097 h 5134"/>
                <a:gd name="T36" fmla="*/ 1137 w 2899"/>
                <a:gd name="T37" fmla="*/ 2328 h 5134"/>
                <a:gd name="T38" fmla="*/ 1058 w 2899"/>
                <a:gd name="T39" fmla="*/ 2553 h 5134"/>
                <a:gd name="T40" fmla="*/ 963 w 2899"/>
                <a:gd name="T41" fmla="*/ 2771 h 5134"/>
                <a:gd name="T42" fmla="*/ 853 w 2899"/>
                <a:gd name="T43" fmla="*/ 2982 h 5134"/>
                <a:gd name="T44" fmla="*/ 729 w 2899"/>
                <a:gd name="T45" fmla="*/ 3185 h 5134"/>
                <a:gd name="T46" fmla="*/ 590 w 2899"/>
                <a:gd name="T47" fmla="*/ 3378 h 5134"/>
                <a:gd name="T48" fmla="*/ 438 w 2899"/>
                <a:gd name="T49" fmla="*/ 3560 h 5134"/>
                <a:gd name="T50" fmla="*/ 272 w 2899"/>
                <a:gd name="T51" fmla="*/ 3731 h 5134"/>
                <a:gd name="T52" fmla="*/ 95 w 2899"/>
                <a:gd name="T53" fmla="*/ 3892 h 5134"/>
                <a:gd name="T54" fmla="*/ 0 w 2899"/>
                <a:gd name="T55" fmla="*/ 3967 h 5134"/>
                <a:gd name="T56" fmla="*/ 455 w 2899"/>
                <a:gd name="T57" fmla="*/ 4656 h 5134"/>
                <a:gd name="T58" fmla="*/ 1160 w 2899"/>
                <a:gd name="T59" fmla="*/ 5134 h 5134"/>
                <a:gd name="T60" fmla="*/ 1853 w 2899"/>
                <a:gd name="T61" fmla="*/ 4417 h 5134"/>
                <a:gd name="T62" fmla="*/ 1280 w 2899"/>
                <a:gd name="T63" fmla="*/ 3598 h 5134"/>
                <a:gd name="T64" fmla="*/ 1272 w 2899"/>
                <a:gd name="T65" fmla="*/ 3593 h 5134"/>
                <a:gd name="T66" fmla="*/ 1339 w 2899"/>
                <a:gd name="T67" fmla="*/ 3492 h 5134"/>
                <a:gd name="T68" fmla="*/ 1464 w 2899"/>
                <a:gd name="T69" fmla="*/ 3284 h 5134"/>
                <a:gd name="T70" fmla="*/ 1574 w 2899"/>
                <a:gd name="T71" fmla="*/ 3070 h 5134"/>
                <a:gd name="T72" fmla="*/ 1672 w 2899"/>
                <a:gd name="T73" fmla="*/ 2850 h 5134"/>
                <a:gd name="T74" fmla="*/ 1715 w 2899"/>
                <a:gd name="T75" fmla="*/ 2737 h 5134"/>
                <a:gd name="T76" fmla="*/ 1746 w 2899"/>
                <a:gd name="T77" fmla="*/ 2743 h 5134"/>
                <a:gd name="T78" fmla="*/ 2717 w 2899"/>
                <a:gd name="T79" fmla="*/ 2753 h 5134"/>
                <a:gd name="T80" fmla="*/ 2899 w 2899"/>
                <a:gd name="T81" fmla="*/ 1772 h 5134"/>
                <a:gd name="T82" fmla="*/ 1968 w 2899"/>
                <a:gd name="T83" fmla="*/ 1404 h 5134"/>
                <a:gd name="T84" fmla="*/ 1964 w 2899"/>
                <a:gd name="T85" fmla="*/ 1404 h 51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2899" h="5134">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chemeClr val="accent6">
                <a:lumMod val="75000"/>
              </a:schemeClr>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grpSp>
      <xdr:sp macro="" textlink="">
        <xdr:nvSpPr>
          <xdr:cNvPr id="24" name="Oval 16">
            <a:extLst>
              <a:ext uri="{FF2B5EF4-FFF2-40B4-BE49-F238E27FC236}">
                <a16:creationId xmlns:a16="http://schemas.microsoft.com/office/drawing/2014/main" id="{7838157C-3B10-4C8D-A9C4-C066CFB467ED}"/>
              </a:ext>
            </a:extLst>
          </xdr:cNvPr>
          <xdr:cNvSpPr/>
        </xdr:nvSpPr>
        <xdr:spPr>
          <a:xfrm>
            <a:off x="5033882" y="2841111"/>
            <a:ext cx="2124236" cy="2124236"/>
          </a:xfrm>
          <a:prstGeom prst="ellipse">
            <a:avLst/>
          </a:prstGeom>
          <a:solidFill>
            <a:schemeClr val="bg2">
              <a:lumMod val="50000"/>
              <a:alpha val="50000"/>
            </a:schemeClr>
          </a:solidFill>
          <a:ln>
            <a:noFill/>
          </a:ln>
        </xdr:spPr>
        <xdr:style>
          <a:lnRef idx="0">
            <a:scrgbClr r="0" g="0" b="0"/>
          </a:lnRef>
          <a:fillRef idx="0">
            <a:scrgbClr r="0" g="0" b="0"/>
          </a:fillRef>
          <a:effectRef idx="0">
            <a:scrgbClr r="0" g="0" b="0"/>
          </a:effectRef>
          <a:fontRef idx="minor">
            <a:schemeClr val="lt1"/>
          </a:fontRef>
        </xdr:style>
        <xdr:txBody>
          <a:bodyPr wrap="square" lIns="0" rIns="0"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350" b="1" cap="all">
                <a:solidFill>
                  <a:schemeClr val="bg1"/>
                </a:solidFill>
              </a:rPr>
              <a:t>PROGRAMA DE TRANSPARENCIA Y ÉTICA PÚBLICA</a:t>
            </a:r>
          </a:p>
        </xdr:txBody>
      </xdr:sp>
    </xdr:grpSp>
    <xdr:clientData/>
  </xdr:twoCellAnchor>
  <xdr:oneCellAnchor>
    <xdr:from>
      <xdr:col>0</xdr:col>
      <xdr:colOff>695325</xdr:colOff>
      <xdr:row>11</xdr:row>
      <xdr:rowOff>152400</xdr:rowOff>
    </xdr:from>
    <xdr:ext cx="1846339" cy="284822"/>
    <xdr:sp macro="" textlink="">
      <xdr:nvSpPr>
        <xdr:cNvPr id="30" name="CuadroTexto 29">
          <a:hlinkClick xmlns:r="http://schemas.openxmlformats.org/officeDocument/2006/relationships" r:id="rId7"/>
          <a:extLst>
            <a:ext uri="{FF2B5EF4-FFF2-40B4-BE49-F238E27FC236}">
              <a16:creationId xmlns:a16="http://schemas.microsoft.com/office/drawing/2014/main" id="{138583DC-CF59-47A8-91F6-E6F10A97C1C4}"/>
            </a:ext>
          </a:extLst>
        </xdr:cNvPr>
        <xdr:cNvSpPr txBox="1"/>
      </xdr:nvSpPr>
      <xdr:spPr>
        <a:xfrm>
          <a:off x="695325" y="2247900"/>
          <a:ext cx="1846339"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1.1.</a:t>
          </a:r>
          <a:r>
            <a:rPr lang="es-CO" sz="1100" baseline="0">
              <a:latin typeface="Nunito  "/>
            </a:rPr>
            <a:t> Riesgos de corrupción</a:t>
          </a:r>
          <a:endParaRPr lang="es-CO" sz="1100">
            <a:latin typeface="Nunito  "/>
          </a:endParaRPr>
        </a:p>
      </xdr:txBody>
    </xdr:sp>
    <xdr:clientData/>
  </xdr:oneCellAnchor>
  <xdr:oneCellAnchor>
    <xdr:from>
      <xdr:col>0</xdr:col>
      <xdr:colOff>685800</xdr:colOff>
      <xdr:row>13</xdr:row>
      <xdr:rowOff>85725</xdr:rowOff>
    </xdr:from>
    <xdr:ext cx="2601866" cy="284822"/>
    <xdr:sp macro="" textlink="">
      <xdr:nvSpPr>
        <xdr:cNvPr id="31" name="CuadroTexto 30">
          <a:hlinkClick xmlns:r="http://schemas.openxmlformats.org/officeDocument/2006/relationships" r:id="rId8"/>
          <a:extLst>
            <a:ext uri="{FF2B5EF4-FFF2-40B4-BE49-F238E27FC236}">
              <a16:creationId xmlns:a16="http://schemas.microsoft.com/office/drawing/2014/main" id="{1902F6F5-9E12-46D2-B2D3-82254371EC99}"/>
            </a:ext>
          </a:extLst>
        </xdr:cNvPr>
        <xdr:cNvSpPr txBox="1"/>
      </xdr:nvSpPr>
      <xdr:spPr>
        <a:xfrm>
          <a:off x="685800" y="2562225"/>
          <a:ext cx="2601866"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1.2. Riesgos para la Integridad pública</a:t>
          </a:r>
        </a:p>
      </xdr:txBody>
    </xdr:sp>
    <xdr:clientData/>
  </xdr:oneCellAnchor>
  <xdr:oneCellAnchor>
    <xdr:from>
      <xdr:col>0</xdr:col>
      <xdr:colOff>685800</xdr:colOff>
      <xdr:row>15</xdr:row>
      <xdr:rowOff>19050</xdr:rowOff>
    </xdr:from>
    <xdr:ext cx="1438984" cy="284822"/>
    <xdr:sp macro="" textlink="">
      <xdr:nvSpPr>
        <xdr:cNvPr id="32" name="CuadroTexto 31">
          <a:hlinkClick xmlns:r="http://schemas.openxmlformats.org/officeDocument/2006/relationships" r:id="rId9"/>
          <a:extLst>
            <a:ext uri="{FF2B5EF4-FFF2-40B4-BE49-F238E27FC236}">
              <a16:creationId xmlns:a16="http://schemas.microsoft.com/office/drawing/2014/main" id="{FC878E10-4F00-4B06-93AC-07D41D59A8FF}"/>
            </a:ext>
          </a:extLst>
        </xdr:cNvPr>
        <xdr:cNvSpPr txBox="1"/>
      </xdr:nvSpPr>
      <xdr:spPr>
        <a:xfrm>
          <a:off x="685800" y="2876550"/>
          <a:ext cx="1438984"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1.3. LAFT - FDADM</a:t>
          </a:r>
        </a:p>
      </xdr:txBody>
    </xdr:sp>
    <xdr:clientData/>
  </xdr:oneCellAnchor>
  <xdr:oneCellAnchor>
    <xdr:from>
      <xdr:col>7</xdr:col>
      <xdr:colOff>504825</xdr:colOff>
      <xdr:row>11</xdr:row>
      <xdr:rowOff>123825</xdr:rowOff>
    </xdr:from>
    <xdr:ext cx="1278876" cy="264560"/>
    <xdr:sp macro="" textlink="">
      <xdr:nvSpPr>
        <xdr:cNvPr id="33" name="CuadroTexto 32">
          <a:hlinkClick xmlns:r="http://schemas.openxmlformats.org/officeDocument/2006/relationships" r:id="rId10"/>
          <a:extLst>
            <a:ext uri="{FF2B5EF4-FFF2-40B4-BE49-F238E27FC236}">
              <a16:creationId xmlns:a16="http://schemas.microsoft.com/office/drawing/2014/main" id="{7374C5B3-FBFF-4999-A1A8-8666AAC307BE}"/>
            </a:ext>
          </a:extLst>
        </xdr:cNvPr>
        <xdr:cNvSpPr txBox="1"/>
      </xdr:nvSpPr>
      <xdr:spPr>
        <a:xfrm>
          <a:off x="5838825" y="2219325"/>
          <a:ext cx="127887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internas</a:t>
          </a:r>
        </a:p>
      </xdr:txBody>
    </xdr:sp>
    <xdr:clientData/>
  </xdr:oneCellAnchor>
  <xdr:oneCellAnchor>
    <xdr:from>
      <xdr:col>7</xdr:col>
      <xdr:colOff>504825</xdr:colOff>
      <xdr:row>13</xdr:row>
      <xdr:rowOff>9525</xdr:rowOff>
    </xdr:from>
    <xdr:ext cx="1303690" cy="264560"/>
    <xdr:sp macro="" textlink="">
      <xdr:nvSpPr>
        <xdr:cNvPr id="34" name="CuadroTexto 33">
          <a:hlinkClick xmlns:r="http://schemas.openxmlformats.org/officeDocument/2006/relationships" r:id="rId11"/>
          <a:extLst>
            <a:ext uri="{FF2B5EF4-FFF2-40B4-BE49-F238E27FC236}">
              <a16:creationId xmlns:a16="http://schemas.microsoft.com/office/drawing/2014/main" id="{EC2D8A9C-B137-41A4-9EFC-BD450E05B1AE}"/>
            </a:ext>
          </a:extLst>
        </xdr:cNvPr>
        <xdr:cNvSpPr txBox="1"/>
      </xdr:nvSpPr>
      <xdr:spPr>
        <a:xfrm>
          <a:off x="5838825" y="2486025"/>
          <a:ext cx="13036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externas</a:t>
          </a:r>
        </a:p>
      </xdr:txBody>
    </xdr:sp>
    <xdr:clientData/>
  </xdr:oneCellAnchor>
  <xdr:oneCellAnchor>
    <xdr:from>
      <xdr:col>7</xdr:col>
      <xdr:colOff>457200</xdr:colOff>
      <xdr:row>24</xdr:row>
      <xdr:rowOff>133350</xdr:rowOff>
    </xdr:from>
    <xdr:ext cx="2254207" cy="264560"/>
    <xdr:sp macro="" textlink="">
      <xdr:nvSpPr>
        <xdr:cNvPr id="37" name="CuadroTexto 36">
          <a:hlinkClick xmlns:r="http://schemas.openxmlformats.org/officeDocument/2006/relationships" r:id="rId12"/>
          <a:extLst>
            <a:ext uri="{FF2B5EF4-FFF2-40B4-BE49-F238E27FC236}">
              <a16:creationId xmlns:a16="http://schemas.microsoft.com/office/drawing/2014/main" id="{908B5B48-7A4A-4923-A157-9F103D4B161D}"/>
            </a:ext>
          </a:extLst>
        </xdr:cNvPr>
        <xdr:cNvSpPr txBox="1"/>
      </xdr:nvSpPr>
      <xdr:spPr>
        <a:xfrm>
          <a:off x="5791200" y="4705350"/>
          <a:ext cx="22542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3.3. Integridad en el servicio público</a:t>
          </a:r>
        </a:p>
      </xdr:txBody>
    </xdr:sp>
    <xdr:clientData/>
  </xdr:oneCellAnchor>
  <xdr:oneCellAnchor>
    <xdr:from>
      <xdr:col>4</xdr:col>
      <xdr:colOff>647700</xdr:colOff>
      <xdr:row>30</xdr:row>
      <xdr:rowOff>19050</xdr:rowOff>
    </xdr:from>
    <xdr:ext cx="2022798" cy="264560"/>
    <xdr:sp macro="" textlink="">
      <xdr:nvSpPr>
        <xdr:cNvPr id="38" name="CuadroTexto 37">
          <a:hlinkClick xmlns:r="http://schemas.openxmlformats.org/officeDocument/2006/relationships" r:id="rId13"/>
          <a:extLst>
            <a:ext uri="{FF2B5EF4-FFF2-40B4-BE49-F238E27FC236}">
              <a16:creationId xmlns:a16="http://schemas.microsoft.com/office/drawing/2014/main" id="{1F922C8A-3F28-4087-B665-2225319074C2}"/>
            </a:ext>
          </a:extLst>
        </xdr:cNvPr>
        <xdr:cNvSpPr txBox="1"/>
      </xdr:nvSpPr>
      <xdr:spPr>
        <a:xfrm>
          <a:off x="3695700" y="5734050"/>
          <a:ext cx="202279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4.1. Racionalización</a:t>
          </a:r>
          <a:r>
            <a:rPr lang="es-CO" sz="1100" baseline="0"/>
            <a:t> de Trámites</a:t>
          </a:r>
          <a:endParaRPr lang="es-CO" sz="1100"/>
        </a:p>
      </xdr:txBody>
    </xdr:sp>
    <xdr:clientData/>
  </xdr:oneCellAnchor>
  <xdr:oneCellAnchor>
    <xdr:from>
      <xdr:col>4</xdr:col>
      <xdr:colOff>638175</xdr:colOff>
      <xdr:row>31</xdr:row>
      <xdr:rowOff>85725</xdr:rowOff>
    </xdr:from>
    <xdr:ext cx="2416559" cy="264560"/>
    <xdr:sp macro="" textlink="">
      <xdr:nvSpPr>
        <xdr:cNvPr id="39" name="CuadroTexto 38">
          <a:hlinkClick xmlns:r="http://schemas.openxmlformats.org/officeDocument/2006/relationships" r:id="rId14"/>
          <a:extLst>
            <a:ext uri="{FF2B5EF4-FFF2-40B4-BE49-F238E27FC236}">
              <a16:creationId xmlns:a16="http://schemas.microsoft.com/office/drawing/2014/main" id="{5DD482C9-C745-4E92-B5EF-A5165688837B}"/>
            </a:ext>
          </a:extLst>
        </xdr:cNvPr>
        <xdr:cNvSpPr txBox="1"/>
      </xdr:nvSpPr>
      <xdr:spPr>
        <a:xfrm>
          <a:off x="3686175" y="5991225"/>
          <a:ext cx="241655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4.2. Relacionamiento</a:t>
          </a:r>
          <a:r>
            <a:rPr lang="es-CO" sz="1100" baseline="0"/>
            <a:t> con el </a:t>
          </a:r>
          <a:r>
            <a:rPr lang="es-CO" sz="1100"/>
            <a:t>Ciudadano</a:t>
          </a:r>
        </a:p>
      </xdr:txBody>
    </xdr:sp>
    <xdr:clientData/>
  </xdr:oneCellAnchor>
  <xdr:oneCellAnchor>
    <xdr:from>
      <xdr:col>4</xdr:col>
      <xdr:colOff>628650</xdr:colOff>
      <xdr:row>32</xdr:row>
      <xdr:rowOff>161925</xdr:rowOff>
    </xdr:from>
    <xdr:ext cx="1678536" cy="264560"/>
    <xdr:sp macro="" textlink="">
      <xdr:nvSpPr>
        <xdr:cNvPr id="40" name="CuadroTexto 39">
          <a:hlinkClick xmlns:r="http://schemas.openxmlformats.org/officeDocument/2006/relationships" r:id="rId15"/>
          <a:extLst>
            <a:ext uri="{FF2B5EF4-FFF2-40B4-BE49-F238E27FC236}">
              <a16:creationId xmlns:a16="http://schemas.microsoft.com/office/drawing/2014/main" id="{15C2ADDB-AD95-40BB-8EF0-1C72F49D60F8}"/>
            </a:ext>
          </a:extLst>
        </xdr:cNvPr>
        <xdr:cNvSpPr txBox="1"/>
      </xdr:nvSpPr>
      <xdr:spPr>
        <a:xfrm>
          <a:off x="3676650" y="6257925"/>
          <a:ext cx="167853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4.3. Conflicto de Intereses</a:t>
          </a:r>
        </a:p>
      </xdr:txBody>
    </xdr:sp>
    <xdr:clientData/>
  </xdr:oneCellAnchor>
  <xdr:oneCellAnchor>
    <xdr:from>
      <xdr:col>0</xdr:col>
      <xdr:colOff>685800</xdr:colOff>
      <xdr:row>16</xdr:row>
      <xdr:rowOff>161925</xdr:rowOff>
    </xdr:from>
    <xdr:ext cx="1763303" cy="284822"/>
    <xdr:sp macro="" textlink="">
      <xdr:nvSpPr>
        <xdr:cNvPr id="41" name="CuadroTexto 40">
          <a:hlinkClick xmlns:r="http://schemas.openxmlformats.org/officeDocument/2006/relationships" r:id="rId16"/>
          <a:extLst>
            <a:ext uri="{FF2B5EF4-FFF2-40B4-BE49-F238E27FC236}">
              <a16:creationId xmlns:a16="http://schemas.microsoft.com/office/drawing/2014/main" id="{6EA151DC-6233-41F7-B9B9-ABCB8A2C2A73}"/>
            </a:ext>
          </a:extLst>
        </xdr:cNvPr>
        <xdr:cNvSpPr txBox="1"/>
      </xdr:nvSpPr>
      <xdr:spPr>
        <a:xfrm>
          <a:off x="685800" y="3209925"/>
          <a:ext cx="1763303"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1.4. Canales de denuncia</a:t>
          </a:r>
        </a:p>
      </xdr:txBody>
    </xdr:sp>
    <xdr:clientData/>
  </xdr:oneCellAnchor>
  <xdr:oneCellAnchor>
    <xdr:from>
      <xdr:col>0</xdr:col>
      <xdr:colOff>695325</xdr:colOff>
      <xdr:row>18</xdr:row>
      <xdr:rowOff>85725</xdr:rowOff>
    </xdr:from>
    <xdr:ext cx="1542795" cy="284822"/>
    <xdr:sp macro="" textlink="">
      <xdr:nvSpPr>
        <xdr:cNvPr id="42" name="CuadroTexto 41">
          <a:hlinkClick xmlns:r="http://schemas.openxmlformats.org/officeDocument/2006/relationships" r:id="rId17"/>
          <a:extLst>
            <a:ext uri="{FF2B5EF4-FFF2-40B4-BE49-F238E27FC236}">
              <a16:creationId xmlns:a16="http://schemas.microsoft.com/office/drawing/2014/main" id="{0F3BE325-5175-42A0-B9C8-04D1F9406AA7}"/>
            </a:ext>
          </a:extLst>
        </xdr:cNvPr>
        <xdr:cNvSpPr txBox="1"/>
      </xdr:nvSpPr>
      <xdr:spPr>
        <a:xfrm>
          <a:off x="695325" y="3514725"/>
          <a:ext cx="1542795"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1.5. Debida diligencia</a:t>
          </a:r>
        </a:p>
      </xdr:txBody>
    </xdr:sp>
    <xdr:clientData/>
  </xdr:oneCellAnchor>
  <xdr:oneCellAnchor>
    <xdr:from>
      <xdr:col>7</xdr:col>
      <xdr:colOff>466725</xdr:colOff>
      <xdr:row>21</xdr:row>
      <xdr:rowOff>161925</xdr:rowOff>
    </xdr:from>
    <xdr:ext cx="3173626" cy="264560"/>
    <xdr:sp macro="" textlink="">
      <xdr:nvSpPr>
        <xdr:cNvPr id="3" name="CuadroTexto 2">
          <a:hlinkClick xmlns:r="http://schemas.openxmlformats.org/officeDocument/2006/relationships" r:id="rId18"/>
          <a:extLst>
            <a:ext uri="{FF2B5EF4-FFF2-40B4-BE49-F238E27FC236}">
              <a16:creationId xmlns:a16="http://schemas.microsoft.com/office/drawing/2014/main" id="{508902B3-3635-4E9A-929B-47B8995EDB87}"/>
            </a:ext>
          </a:extLst>
        </xdr:cNvPr>
        <xdr:cNvSpPr txBox="1"/>
      </xdr:nvSpPr>
      <xdr:spPr>
        <a:xfrm>
          <a:off x="5800725" y="4162425"/>
          <a:ext cx="317362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3.1. Acceso</a:t>
          </a:r>
          <a:r>
            <a:rPr lang="es-CO" sz="1100" baseline="0"/>
            <a:t> a la Información Pública y Transparencia</a:t>
          </a:r>
          <a:endParaRPr lang="es-CO" sz="1100"/>
        </a:p>
      </xdr:txBody>
    </xdr:sp>
    <xdr:clientData/>
  </xdr:oneCellAnchor>
  <xdr:oneCellAnchor>
    <xdr:from>
      <xdr:col>7</xdr:col>
      <xdr:colOff>466725</xdr:colOff>
      <xdr:row>23</xdr:row>
      <xdr:rowOff>47625</xdr:rowOff>
    </xdr:from>
    <xdr:ext cx="3183372" cy="264560"/>
    <xdr:sp macro="" textlink="">
      <xdr:nvSpPr>
        <xdr:cNvPr id="43" name="CuadroTexto 42">
          <a:hlinkClick xmlns:r="http://schemas.openxmlformats.org/officeDocument/2006/relationships" r:id="rId19"/>
          <a:extLst>
            <a:ext uri="{FF2B5EF4-FFF2-40B4-BE49-F238E27FC236}">
              <a16:creationId xmlns:a16="http://schemas.microsoft.com/office/drawing/2014/main" id="{D007F289-4F7B-4695-98C6-4C35C772AFE5}"/>
            </a:ext>
          </a:extLst>
        </xdr:cNvPr>
        <xdr:cNvSpPr txBox="1"/>
      </xdr:nvSpPr>
      <xdr:spPr>
        <a:xfrm>
          <a:off x="5800725" y="4429125"/>
          <a:ext cx="318337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3.2. Participación</a:t>
          </a:r>
          <a:r>
            <a:rPr lang="es-CO" sz="1100" baseline="0"/>
            <a:t> CIudadana y Rendición de Cuentas</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1323975</xdr:colOff>
      <xdr:row>2</xdr:row>
      <xdr:rowOff>504825</xdr:rowOff>
    </xdr:to>
    <xdr:pic>
      <xdr:nvPicPr>
        <xdr:cNvPr id="2" name="Picture 647898253">
          <a:extLst>
            <a:ext uri="{FF2B5EF4-FFF2-40B4-BE49-F238E27FC236}">
              <a16:creationId xmlns:a16="http://schemas.microsoft.com/office/drawing/2014/main" id="{02B55DEA-06BC-4FC2-8FA3-29D1F79A234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1057275" cy="1057275"/>
        </a:xfrm>
        <a:prstGeom prst="rect">
          <a:avLst/>
        </a:prstGeom>
      </xdr:spPr>
    </xdr:pic>
    <xdr:clientData/>
  </xdr:twoCellAnchor>
  <xdr:twoCellAnchor>
    <xdr:from>
      <xdr:col>14</xdr:col>
      <xdr:colOff>400051</xdr:colOff>
      <xdr:row>0</xdr:row>
      <xdr:rowOff>171449</xdr:rowOff>
    </xdr:from>
    <xdr:to>
      <xdr:col>14</xdr:col>
      <xdr:colOff>1133475</xdr:colOff>
      <xdr:row>2</xdr:row>
      <xdr:rowOff>209549</xdr:rowOff>
    </xdr:to>
    <xdr:grpSp>
      <xdr:nvGrpSpPr>
        <xdr:cNvPr id="3" name="Group 5581">
          <a:hlinkClick xmlns:r="http://schemas.openxmlformats.org/officeDocument/2006/relationships" r:id="rId2"/>
          <a:extLst>
            <a:ext uri="{FF2B5EF4-FFF2-40B4-BE49-F238E27FC236}">
              <a16:creationId xmlns:a16="http://schemas.microsoft.com/office/drawing/2014/main" id="{E695903F-EAEA-4ABA-88D5-05861FBEFFD2}"/>
            </a:ext>
          </a:extLst>
        </xdr:cNvPr>
        <xdr:cNvGrpSpPr/>
      </xdr:nvGrpSpPr>
      <xdr:grpSpPr>
        <a:xfrm>
          <a:off x="21374101" y="171449"/>
          <a:ext cx="733424" cy="619125"/>
          <a:chOff x="-1" y="0"/>
          <a:chExt cx="2461207" cy="2465512"/>
        </a:xfrm>
      </xdr:grpSpPr>
      <xdr:sp macro="" textlink="">
        <xdr:nvSpPr>
          <xdr:cNvPr id="4" name="Shape 5568">
            <a:extLst>
              <a:ext uri="{FF2B5EF4-FFF2-40B4-BE49-F238E27FC236}">
                <a16:creationId xmlns:a16="http://schemas.microsoft.com/office/drawing/2014/main" id="{23B763C4-D517-4AE6-8CE2-396BF0D0CCC1}"/>
              </a:ext>
            </a:extLst>
          </xdr:cNvPr>
          <xdr:cNvSpPr/>
        </xdr:nvSpPr>
        <xdr:spPr>
          <a:xfrm flipH="1">
            <a:off x="178138" y="272859"/>
            <a:ext cx="2008078" cy="2008078"/>
          </a:xfrm>
          <a:custGeom>
            <a:avLst/>
            <a:gdLst/>
            <a:ahLst/>
            <a:cxnLst>
              <a:cxn ang="0">
                <a:pos x="wd2" y="hd2"/>
              </a:cxn>
              <a:cxn ang="5400000">
                <a:pos x="wd2" y="hd2"/>
              </a:cxn>
              <a:cxn ang="10800000">
                <a:pos x="wd2" y="hd2"/>
              </a:cxn>
              <a:cxn ang="16200000">
                <a:pos x="wd2" y="hd2"/>
              </a:cxn>
            </a:cxnLst>
            <a:rect l="0" t="0"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5" name="Shape 5569">
            <a:extLst>
              <a:ext uri="{FF2B5EF4-FFF2-40B4-BE49-F238E27FC236}">
                <a16:creationId xmlns:a16="http://schemas.microsoft.com/office/drawing/2014/main" id="{D9BB5D68-674E-4E93-B24C-863AD96476BC}"/>
              </a:ext>
            </a:extLst>
          </xdr:cNvPr>
          <xdr:cNvSpPr/>
        </xdr:nvSpPr>
        <xdr:spPr>
          <a:xfrm flipH="1">
            <a:off x="1199229" y="272859"/>
            <a:ext cx="986987" cy="2008078"/>
          </a:xfrm>
          <a:custGeom>
            <a:avLst/>
            <a:gdLst/>
            <a:ahLst/>
            <a:cxnLst>
              <a:cxn ang="0">
                <a:pos x="wd2" y="hd2"/>
              </a:cxn>
              <a:cxn ang="5400000">
                <a:pos x="wd2" y="hd2"/>
              </a:cxn>
              <a:cxn ang="10800000">
                <a:pos x="wd2" y="hd2"/>
              </a:cxn>
              <a:cxn ang="16200000">
                <a:pos x="wd2" y="hd2"/>
              </a:cxn>
            </a:cxnLst>
            <a:rect l="0" t="0"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6" name="Shape 5570">
            <a:extLst>
              <a:ext uri="{FF2B5EF4-FFF2-40B4-BE49-F238E27FC236}">
                <a16:creationId xmlns:a16="http://schemas.microsoft.com/office/drawing/2014/main" id="{324E0D64-4FE2-4BFC-9F17-777EE76087AA}"/>
              </a:ext>
            </a:extLst>
          </xdr:cNvPr>
          <xdr:cNvSpPr/>
        </xdr:nvSpPr>
        <xdr:spPr>
          <a:xfrm flipH="1">
            <a:off x="529870" y="626724"/>
            <a:ext cx="1304612" cy="1302481"/>
          </a:xfrm>
          <a:custGeom>
            <a:avLst/>
            <a:gdLst/>
            <a:ahLst/>
            <a:cxnLst>
              <a:cxn ang="0">
                <a:pos x="wd2" y="hd2"/>
              </a:cxn>
              <a:cxn ang="5400000">
                <a:pos x="wd2" y="hd2"/>
              </a:cxn>
              <a:cxn ang="10800000">
                <a:pos x="wd2" y="hd2"/>
              </a:cxn>
              <a:cxn ang="16200000">
                <a:pos x="wd2" y="hd2"/>
              </a:cxn>
            </a:cxnLst>
            <a:rect l="0" t="0"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7" name="Shape 5571">
            <a:extLst>
              <a:ext uri="{FF2B5EF4-FFF2-40B4-BE49-F238E27FC236}">
                <a16:creationId xmlns:a16="http://schemas.microsoft.com/office/drawing/2014/main" id="{52000939-11C5-4E1F-9474-46686F755BB3}"/>
              </a:ext>
            </a:extLst>
          </xdr:cNvPr>
          <xdr:cNvSpPr/>
        </xdr:nvSpPr>
        <xdr:spPr>
          <a:xfrm flipH="1">
            <a:off x="529870" y="626724"/>
            <a:ext cx="669360" cy="1302481"/>
          </a:xfrm>
          <a:custGeom>
            <a:avLst/>
            <a:gdLst/>
            <a:ahLst/>
            <a:cxnLst>
              <a:cxn ang="0">
                <a:pos x="wd2" y="hd2"/>
              </a:cxn>
              <a:cxn ang="5400000">
                <a:pos x="wd2" y="hd2"/>
              </a:cxn>
              <a:cxn ang="10800000">
                <a:pos x="wd2" y="hd2"/>
              </a:cxn>
              <a:cxn ang="16200000">
                <a:pos x="wd2" y="hd2"/>
              </a:cxn>
            </a:cxnLst>
            <a:rect l="0" t="0"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8" name="Shape 5572">
            <a:extLst>
              <a:ext uri="{FF2B5EF4-FFF2-40B4-BE49-F238E27FC236}">
                <a16:creationId xmlns:a16="http://schemas.microsoft.com/office/drawing/2014/main" id="{944330DA-E0CC-4FD9-A870-8B58DAD7218B}"/>
              </a:ext>
            </a:extLst>
          </xdr:cNvPr>
          <xdr:cNvSpPr/>
        </xdr:nvSpPr>
        <xdr:spPr>
          <a:xfrm flipH="1">
            <a:off x="-1" y="1416346"/>
            <a:ext cx="1047729" cy="1049166"/>
          </a:xfrm>
          <a:custGeom>
            <a:avLst/>
            <a:gdLst/>
            <a:ahLst/>
            <a:cxnLst>
              <a:cxn ang="0">
                <a:pos x="wd2" y="hd2"/>
              </a:cxn>
              <a:cxn ang="5400000">
                <a:pos x="wd2" y="hd2"/>
              </a:cxn>
              <a:cxn ang="10800000">
                <a:pos x="wd2" y="hd2"/>
              </a:cxn>
              <a:cxn ang="16200000">
                <a:pos x="wd2" y="hd2"/>
              </a:cxn>
            </a:cxnLst>
            <a:rect l="0" t="0"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9" name="Shape 5573">
            <a:extLst>
              <a:ext uri="{FF2B5EF4-FFF2-40B4-BE49-F238E27FC236}">
                <a16:creationId xmlns:a16="http://schemas.microsoft.com/office/drawing/2014/main" id="{8E368045-AD46-4976-B3F8-9A6E55586048}"/>
              </a:ext>
            </a:extLst>
          </xdr:cNvPr>
          <xdr:cNvSpPr/>
        </xdr:nvSpPr>
        <xdr:spPr>
          <a:xfrm flipH="1">
            <a:off x="126071" y="1629838"/>
            <a:ext cx="794810" cy="794851"/>
          </a:xfrm>
          <a:custGeom>
            <a:avLst/>
            <a:gdLst/>
            <a:ahLst/>
            <a:cxnLst>
              <a:cxn ang="0">
                <a:pos x="wd2" y="hd2"/>
              </a:cxn>
              <a:cxn ang="5400000">
                <a:pos x="wd2" y="hd2"/>
              </a:cxn>
              <a:cxn ang="10800000">
                <a:pos x="wd2" y="hd2"/>
              </a:cxn>
              <a:cxn ang="16200000">
                <a:pos x="wd2" y="hd2"/>
              </a:cxn>
            </a:cxnLst>
            <a:rect l="0" t="0"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0" name="Shape 5574">
            <a:extLst>
              <a:ext uri="{FF2B5EF4-FFF2-40B4-BE49-F238E27FC236}">
                <a16:creationId xmlns:a16="http://schemas.microsoft.com/office/drawing/2014/main" id="{4EBFE61B-F755-4423-A7CE-CFF5FA37B7EB}"/>
              </a:ext>
            </a:extLst>
          </xdr:cNvPr>
          <xdr:cNvSpPr/>
        </xdr:nvSpPr>
        <xdr:spPr>
          <a:xfrm flipH="1">
            <a:off x="836837" y="0"/>
            <a:ext cx="1624369" cy="1624369"/>
          </a:xfrm>
          <a:custGeom>
            <a:avLst/>
            <a:gdLst/>
            <a:ahLst/>
            <a:cxnLst>
              <a:cxn ang="0">
                <a:pos x="wd2" y="hd2"/>
              </a:cxn>
              <a:cxn ang="5400000">
                <a:pos x="wd2" y="hd2"/>
              </a:cxn>
              <a:cxn ang="10800000">
                <a:pos x="wd2" y="hd2"/>
              </a:cxn>
              <a:cxn ang="16200000">
                <a:pos x="wd2" y="hd2"/>
              </a:cxn>
            </a:cxnLst>
            <a:rect l="0" t="0"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1" name="Shape 5575">
            <a:extLst>
              <a:ext uri="{FF2B5EF4-FFF2-40B4-BE49-F238E27FC236}">
                <a16:creationId xmlns:a16="http://schemas.microsoft.com/office/drawing/2014/main" id="{61E381A8-7ABC-4BA6-96CB-62DB5614F3A2}"/>
              </a:ext>
            </a:extLst>
          </xdr:cNvPr>
          <xdr:cNvSpPr/>
        </xdr:nvSpPr>
        <xdr:spPr>
          <a:xfrm flipH="1">
            <a:off x="1045746" y="208908"/>
            <a:ext cx="1206524" cy="1206552"/>
          </a:xfrm>
          <a:custGeom>
            <a:avLst/>
            <a:gdLst/>
            <a:ahLst/>
            <a:cxnLst>
              <a:cxn ang="0">
                <a:pos x="wd2" y="hd2"/>
              </a:cxn>
              <a:cxn ang="5400000">
                <a:pos x="wd2" y="hd2"/>
              </a:cxn>
              <a:cxn ang="10800000">
                <a:pos x="wd2" y="hd2"/>
              </a:cxn>
              <a:cxn ang="16200000">
                <a:pos x="wd2" y="hd2"/>
              </a:cxn>
            </a:cxnLst>
            <a:rect l="0" t="0"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2" name="Shape 5576">
            <a:extLst>
              <a:ext uri="{FF2B5EF4-FFF2-40B4-BE49-F238E27FC236}">
                <a16:creationId xmlns:a16="http://schemas.microsoft.com/office/drawing/2014/main" id="{77477608-F1E3-4228-9A77-FBFD702CADA5}"/>
              </a:ext>
            </a:extLst>
          </xdr:cNvPr>
          <xdr:cNvSpPr/>
        </xdr:nvSpPr>
        <xdr:spPr>
          <a:xfrm flipH="1">
            <a:off x="1045746" y="208908"/>
            <a:ext cx="1091439" cy="1168182"/>
          </a:xfrm>
          <a:custGeom>
            <a:avLst/>
            <a:gdLst/>
            <a:ahLst/>
            <a:cxnLst>
              <a:cxn ang="0">
                <a:pos x="wd2" y="hd2"/>
              </a:cxn>
              <a:cxn ang="5400000">
                <a:pos x="wd2" y="hd2"/>
              </a:cxn>
              <a:cxn ang="10800000">
                <a:pos x="wd2" y="hd2"/>
              </a:cxn>
              <a:cxn ang="16200000">
                <a:pos x="wd2" y="hd2"/>
              </a:cxn>
            </a:cxnLst>
            <a:rect l="0" t="0"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3" name="Shape 5577">
            <a:extLst>
              <a:ext uri="{FF2B5EF4-FFF2-40B4-BE49-F238E27FC236}">
                <a16:creationId xmlns:a16="http://schemas.microsoft.com/office/drawing/2014/main" id="{3757A38D-F029-4AE0-8D78-3874087346B0}"/>
              </a:ext>
            </a:extLst>
          </xdr:cNvPr>
          <xdr:cNvSpPr/>
        </xdr:nvSpPr>
        <xdr:spPr>
          <a:xfrm flipH="1">
            <a:off x="874860" y="1250426"/>
            <a:ext cx="335919" cy="340187"/>
          </a:xfrm>
          <a:custGeom>
            <a:avLst/>
            <a:gdLst/>
            <a:ahLst/>
            <a:cxnLst>
              <a:cxn ang="0">
                <a:pos x="wd2" y="hd2"/>
              </a:cxn>
              <a:cxn ang="5400000">
                <a:pos x="wd2" y="hd2"/>
              </a:cxn>
              <a:cxn ang="10800000">
                <a:pos x="wd2" y="hd2"/>
              </a:cxn>
              <a:cxn ang="16200000">
                <a:pos x="wd2" y="hd2"/>
              </a:cxn>
            </a:cxnLst>
            <a:rect l="0" t="0"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4" name="Shape 5578">
            <a:extLst>
              <a:ext uri="{FF2B5EF4-FFF2-40B4-BE49-F238E27FC236}">
                <a16:creationId xmlns:a16="http://schemas.microsoft.com/office/drawing/2014/main" id="{56407118-77EE-4B91-B5EA-088AF38A0A9E}"/>
              </a:ext>
            </a:extLst>
          </xdr:cNvPr>
          <xdr:cNvSpPr/>
        </xdr:nvSpPr>
        <xdr:spPr>
          <a:xfrm flipH="1">
            <a:off x="881604" y="44766"/>
            <a:ext cx="767419" cy="1532706"/>
          </a:xfrm>
          <a:custGeom>
            <a:avLst/>
            <a:gdLst/>
            <a:ahLst/>
            <a:cxnLst>
              <a:cxn ang="0">
                <a:pos x="wd2" y="hd2"/>
              </a:cxn>
              <a:cxn ang="5400000">
                <a:pos x="wd2" y="hd2"/>
              </a:cxn>
              <a:cxn ang="10800000">
                <a:pos x="wd2" y="hd2"/>
              </a:cxn>
              <a:cxn ang="16200000">
                <a:pos x="wd2" y="hd2"/>
              </a:cxn>
            </a:cxnLst>
            <a:rect l="0" t="0"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5" name="Shape 5579">
            <a:extLst>
              <a:ext uri="{FF2B5EF4-FFF2-40B4-BE49-F238E27FC236}">
                <a16:creationId xmlns:a16="http://schemas.microsoft.com/office/drawing/2014/main" id="{923F4B3F-2A7B-43B3-B305-48A1160F493B}"/>
              </a:ext>
            </a:extLst>
          </xdr:cNvPr>
          <xdr:cNvSpPr/>
        </xdr:nvSpPr>
        <xdr:spPr>
          <a:xfrm flipH="1">
            <a:off x="1047878" y="296309"/>
            <a:ext cx="1108494" cy="1117020"/>
          </a:xfrm>
          <a:custGeom>
            <a:avLst/>
            <a:gdLst/>
            <a:ahLst/>
            <a:cxnLst>
              <a:cxn ang="0">
                <a:pos x="wd2" y="hd2"/>
              </a:cxn>
              <a:cxn ang="5400000">
                <a:pos x="wd2" y="hd2"/>
              </a:cxn>
              <a:cxn ang="10800000">
                <a:pos x="wd2" y="hd2"/>
              </a:cxn>
              <a:cxn ang="16200000">
                <a:pos x="wd2" y="hd2"/>
              </a:cxn>
            </a:cxnLst>
            <a:rect l="0" t="0"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6" name="Shape 5580">
            <a:extLst>
              <a:ext uri="{FF2B5EF4-FFF2-40B4-BE49-F238E27FC236}">
                <a16:creationId xmlns:a16="http://schemas.microsoft.com/office/drawing/2014/main" id="{A06D3E1A-C6D7-4FBF-A78D-2D69E0A0663C}"/>
              </a:ext>
            </a:extLst>
          </xdr:cNvPr>
          <xdr:cNvSpPr/>
        </xdr:nvSpPr>
        <xdr:spPr>
          <a:xfrm flipH="1">
            <a:off x="1700183" y="1134073"/>
            <a:ext cx="456189" cy="279256"/>
          </a:xfrm>
          <a:custGeom>
            <a:avLst/>
            <a:gdLst/>
            <a:ahLst/>
            <a:cxnLst>
              <a:cxn ang="0">
                <a:pos x="wd2" y="hd2"/>
              </a:cxn>
              <a:cxn ang="5400000">
                <a:pos x="wd2" y="hd2"/>
              </a:cxn>
              <a:cxn ang="10800000">
                <a:pos x="wd2" y="hd2"/>
              </a:cxn>
              <a:cxn ang="16200000">
                <a:pos x="wd2" y="hd2"/>
              </a:cxn>
            </a:cxnLst>
            <a:rect l="0" t="0"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grpSp>
    <xdr:clientData/>
  </xdr:twoCellAnchor>
  <xdr:oneCellAnchor>
    <xdr:from>
      <xdr:col>14</xdr:col>
      <xdr:colOff>47625</xdr:colOff>
      <xdr:row>2</xdr:row>
      <xdr:rowOff>171450</xdr:rowOff>
    </xdr:from>
    <xdr:ext cx="1409700" cy="436786"/>
    <xdr:sp macro="" textlink="">
      <xdr:nvSpPr>
        <xdr:cNvPr id="17" name="CuadroTexto 16">
          <a:extLst>
            <a:ext uri="{FF2B5EF4-FFF2-40B4-BE49-F238E27FC236}">
              <a16:creationId xmlns:a16="http://schemas.microsoft.com/office/drawing/2014/main" id="{A9EB17A3-46C9-4F5A-B31E-394556AEE9C4}"/>
            </a:ext>
          </a:extLst>
        </xdr:cNvPr>
        <xdr:cNvSpPr txBox="1"/>
      </xdr:nvSpPr>
      <xdr:spPr>
        <a:xfrm>
          <a:off x="21021675" y="752475"/>
          <a:ext cx="14097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100"/>
            <a:t>MAPA DE RIESGOS DE CORRUPCIÓN</a:t>
          </a:r>
        </a:p>
      </xdr:txBody>
    </xdr:sp>
    <xdr:clientData/>
  </xdr:oneCellAnchor>
  <xdr:twoCellAnchor editAs="oneCell">
    <xdr:from>
      <xdr:col>1</xdr:col>
      <xdr:colOff>238125</xdr:colOff>
      <xdr:row>18</xdr:row>
      <xdr:rowOff>171450</xdr:rowOff>
    </xdr:from>
    <xdr:to>
      <xdr:col>1</xdr:col>
      <xdr:colOff>1114425</xdr:colOff>
      <xdr:row>23</xdr:row>
      <xdr:rowOff>95250</xdr:rowOff>
    </xdr:to>
    <xdr:pic>
      <xdr:nvPicPr>
        <xdr:cNvPr id="19" name="Gráfico 18" descr="Hogar con relleno sólido">
          <a:hlinkClick xmlns:r="http://schemas.openxmlformats.org/officeDocument/2006/relationships" r:id="rId3"/>
          <a:extLst>
            <a:ext uri="{FF2B5EF4-FFF2-40B4-BE49-F238E27FC236}">
              <a16:creationId xmlns:a16="http://schemas.microsoft.com/office/drawing/2014/main" id="{39856E87-CBAF-4AB2-A88A-1F461BB9E7B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81175" y="6791325"/>
          <a:ext cx="876300"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1203895</xdr:colOff>
      <xdr:row>1</xdr:row>
      <xdr:rowOff>54429</xdr:rowOff>
    </xdr:from>
    <xdr:to>
      <xdr:col>2</xdr:col>
      <xdr:colOff>773910</xdr:colOff>
      <xdr:row>3</xdr:row>
      <xdr:rowOff>183092</xdr:rowOff>
    </xdr:to>
    <xdr:pic>
      <xdr:nvPicPr>
        <xdr:cNvPr id="2" name="2 Imagen">
          <a:extLst>
            <a:ext uri="{FF2B5EF4-FFF2-40B4-BE49-F238E27FC236}">
              <a16:creationId xmlns:a16="http://schemas.microsoft.com/office/drawing/2014/main" id="{CAFF9424-079E-4444-B6DD-A7968CD99C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395" y="225879"/>
          <a:ext cx="770165" cy="862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32</xdr:row>
      <xdr:rowOff>0</xdr:rowOff>
    </xdr:from>
    <xdr:to>
      <xdr:col>26</xdr:col>
      <xdr:colOff>304800</xdr:colOff>
      <xdr:row>33</xdr:row>
      <xdr:rowOff>114300</xdr:rowOff>
    </xdr:to>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E2DFDCD6-B410-41B5-9C70-1383DF2EFBA7}"/>
            </a:ext>
          </a:extLst>
        </xdr:cNvPr>
        <xdr:cNvSpPr>
          <a:spLocks noChangeAspect="1" noChangeArrowheads="1"/>
        </xdr:cNvSpPr>
      </xdr:nvSpPr>
      <xdr:spPr bwMode="auto">
        <a:xfrm>
          <a:off x="27251025" y="3612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0</xdr:colOff>
      <xdr:row>33</xdr:row>
      <xdr:rowOff>0</xdr:rowOff>
    </xdr:from>
    <xdr:to>
      <xdr:col>26</xdr:col>
      <xdr:colOff>9525</xdr:colOff>
      <xdr:row>33</xdr:row>
      <xdr:rowOff>9525</xdr:rowOff>
    </xdr:to>
    <xdr:pic>
      <xdr:nvPicPr>
        <xdr:cNvPr id="4" name="Imagen 3" descr="https://ssl.gstatic.com/ui/v1/icons/mail/images/cleardot.gif">
          <a:hlinkClick xmlns:r="http://schemas.openxmlformats.org/officeDocument/2006/relationships" r:id="rId2" tgtFrame="_blank"/>
          <a:extLst>
            <a:ext uri="{FF2B5EF4-FFF2-40B4-BE49-F238E27FC236}">
              <a16:creationId xmlns:a16="http://schemas.microsoft.com/office/drawing/2014/main" id="{C9668889-38E2-4C2C-BFC6-9801966CB79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251025" y="36899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75</xdr:row>
      <xdr:rowOff>142874</xdr:rowOff>
    </xdr:from>
    <xdr:to>
      <xdr:col>3</xdr:col>
      <xdr:colOff>1181100</xdr:colOff>
      <xdr:row>79</xdr:row>
      <xdr:rowOff>85724</xdr:rowOff>
    </xdr:to>
    <xdr:pic>
      <xdr:nvPicPr>
        <xdr:cNvPr id="5" name="Gráfico 4" descr="Hogar con relleno sólido">
          <a:hlinkClick xmlns:r="http://schemas.openxmlformats.org/officeDocument/2006/relationships" r:id="rId4"/>
          <a:extLst>
            <a:ext uri="{FF2B5EF4-FFF2-40B4-BE49-F238E27FC236}">
              <a16:creationId xmlns:a16="http://schemas.microsoft.com/office/drawing/2014/main" id="{54694C2E-5DD2-4FBD-9CCB-4E0D1B5A589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105150" y="89563574"/>
          <a:ext cx="695325" cy="695325"/>
        </a:xfrm>
        <a:prstGeom prst="rect">
          <a:avLst/>
        </a:prstGeom>
      </xdr:spPr>
    </xdr:pic>
    <xdr:clientData/>
  </xdr:twoCellAnchor>
  <xdr:twoCellAnchor editAs="oneCell">
    <xdr:from>
      <xdr:col>2</xdr:col>
      <xdr:colOff>190499</xdr:colOff>
      <xdr:row>75</xdr:row>
      <xdr:rowOff>76198</xdr:rowOff>
    </xdr:from>
    <xdr:to>
      <xdr:col>2</xdr:col>
      <xdr:colOff>876300</xdr:colOff>
      <xdr:row>79</xdr:row>
      <xdr:rowOff>9524</xdr:rowOff>
    </xdr:to>
    <xdr:pic>
      <xdr:nvPicPr>
        <xdr:cNvPr id="6" name="Gráfico 5" descr="Atrás con relleno sólido">
          <a:hlinkClick xmlns:r="http://schemas.openxmlformats.org/officeDocument/2006/relationships" r:id="rId7"/>
          <a:extLst>
            <a:ext uri="{FF2B5EF4-FFF2-40B4-BE49-F238E27FC236}">
              <a16:creationId xmlns:a16="http://schemas.microsoft.com/office/drawing/2014/main" id="{AA4C04CF-76FC-4DFD-9605-8A9FA10AB2E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714499" y="89496898"/>
          <a:ext cx="685801" cy="6858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485775</xdr:colOff>
      <xdr:row>12</xdr:row>
      <xdr:rowOff>142874</xdr:rowOff>
    </xdr:from>
    <xdr:to>
      <xdr:col>3</xdr:col>
      <xdr:colOff>1181100</xdr:colOff>
      <xdr:row>16</xdr:row>
      <xdr:rowOff>76199</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2EA7BCFE-4691-4DA8-AF2D-8BF85883F9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3105150" y="89563574"/>
          <a:ext cx="695325" cy="695325"/>
        </a:xfrm>
        <a:prstGeom prst="rect">
          <a:avLst/>
        </a:prstGeom>
      </xdr:spPr>
    </xdr:pic>
    <xdr:clientData/>
  </xdr:twoCellAnchor>
  <xdr:twoCellAnchor editAs="oneCell">
    <xdr:from>
      <xdr:col>2</xdr:col>
      <xdr:colOff>190499</xdr:colOff>
      <xdr:row>12</xdr:row>
      <xdr:rowOff>76198</xdr:rowOff>
    </xdr:from>
    <xdr:to>
      <xdr:col>2</xdr:col>
      <xdr:colOff>876300</xdr:colOff>
      <xdr:row>15</xdr:row>
      <xdr:rowOff>190499</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7CF9ACDE-9940-4D24-B3CB-4196265CA91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14499" y="89496898"/>
          <a:ext cx="685801" cy="6858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733425</xdr:colOff>
      <xdr:row>10</xdr:row>
      <xdr:rowOff>133349</xdr:rowOff>
    </xdr:from>
    <xdr:to>
      <xdr:col>3</xdr:col>
      <xdr:colOff>1428750</xdr:colOff>
      <xdr:row>14</xdr:row>
      <xdr:rowOff>66674</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51CD4311-4844-48C5-91B7-3EF65894F0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4238625" y="4486274"/>
          <a:ext cx="695325" cy="695325"/>
        </a:xfrm>
        <a:prstGeom prst="rect">
          <a:avLst/>
        </a:prstGeom>
      </xdr:spPr>
    </xdr:pic>
    <xdr:clientData/>
  </xdr:twoCellAnchor>
  <xdr:twoCellAnchor editAs="oneCell">
    <xdr:from>
      <xdr:col>2</xdr:col>
      <xdr:colOff>628649</xdr:colOff>
      <xdr:row>10</xdr:row>
      <xdr:rowOff>142873</xdr:rowOff>
    </xdr:from>
    <xdr:to>
      <xdr:col>2</xdr:col>
      <xdr:colOff>1314450</xdr:colOff>
      <xdr:row>14</xdr:row>
      <xdr:rowOff>66674</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AFCD5A6C-1D17-4795-AFE9-A03F72C472E4}"/>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152649" y="4495798"/>
          <a:ext cx="685801" cy="68580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1190625</xdr:colOff>
      <xdr:row>2</xdr:row>
      <xdr:rowOff>409575</xdr:rowOff>
    </xdr:to>
    <xdr:pic>
      <xdr:nvPicPr>
        <xdr:cNvPr id="2" name="Picture 647898253">
          <a:extLst>
            <a:ext uri="{FF2B5EF4-FFF2-40B4-BE49-F238E27FC236}">
              <a16:creationId xmlns:a16="http://schemas.microsoft.com/office/drawing/2014/main" id="{8097AF92-4478-4F7E-9E9E-F5A05CAF45E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923925" cy="962025"/>
        </a:xfrm>
        <a:prstGeom prst="rect">
          <a:avLst/>
        </a:prstGeom>
      </xdr:spPr>
    </xdr:pic>
    <xdr:clientData/>
  </xdr:twoCellAnchor>
  <xdr:twoCellAnchor editAs="oneCell">
    <xdr:from>
      <xdr:col>1</xdr:col>
      <xdr:colOff>285750</xdr:colOff>
      <xdr:row>25</xdr:row>
      <xdr:rowOff>161924</xdr:rowOff>
    </xdr:from>
    <xdr:to>
      <xdr:col>1</xdr:col>
      <xdr:colOff>981075</xdr:colOff>
      <xdr:row>29</xdr:row>
      <xdr:rowOff>95249</xdr:rowOff>
    </xdr:to>
    <xdr:pic>
      <xdr:nvPicPr>
        <xdr:cNvPr id="8" name="Gráfico 7" descr="Hogar con relleno sólido">
          <a:hlinkClick xmlns:r="http://schemas.openxmlformats.org/officeDocument/2006/relationships" r:id="rId2"/>
          <a:extLst>
            <a:ext uri="{FF2B5EF4-FFF2-40B4-BE49-F238E27FC236}">
              <a16:creationId xmlns:a16="http://schemas.microsoft.com/office/drawing/2014/main" id="{65178141-8EE4-4EB6-9208-C454348390E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95450" y="8972549"/>
          <a:ext cx="695325" cy="695325"/>
        </a:xfrm>
        <a:prstGeom prst="rect">
          <a:avLst/>
        </a:prstGeom>
      </xdr:spPr>
    </xdr:pic>
    <xdr:clientData/>
  </xdr:twoCellAnchor>
  <xdr:twoCellAnchor editAs="oneCell">
    <xdr:from>
      <xdr:col>0</xdr:col>
      <xdr:colOff>447674</xdr:colOff>
      <xdr:row>25</xdr:row>
      <xdr:rowOff>161923</xdr:rowOff>
    </xdr:from>
    <xdr:to>
      <xdr:col>0</xdr:col>
      <xdr:colOff>1133475</xdr:colOff>
      <xdr:row>29</xdr:row>
      <xdr:rowOff>85724</xdr:rowOff>
    </xdr:to>
    <xdr:pic>
      <xdr:nvPicPr>
        <xdr:cNvPr id="10" name="Gráfico 9" descr="Atrás con relleno sólido">
          <a:hlinkClick xmlns:r="http://schemas.openxmlformats.org/officeDocument/2006/relationships" r:id="rId5"/>
          <a:extLst>
            <a:ext uri="{FF2B5EF4-FFF2-40B4-BE49-F238E27FC236}">
              <a16:creationId xmlns:a16="http://schemas.microsoft.com/office/drawing/2014/main" id="{CE2E160C-2935-4BE8-960D-E5E1198B845B}"/>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674" y="8972548"/>
          <a:ext cx="685801" cy="6858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238126</xdr:colOff>
      <xdr:row>0</xdr:row>
      <xdr:rowOff>85726</xdr:rowOff>
    </xdr:from>
    <xdr:to>
      <xdr:col>0</xdr:col>
      <xdr:colOff>1171576</xdr:colOff>
      <xdr:row>2</xdr:row>
      <xdr:rowOff>457201</xdr:rowOff>
    </xdr:to>
    <xdr:pic>
      <xdr:nvPicPr>
        <xdr:cNvPr id="2" name="Picture 647898253">
          <a:extLst>
            <a:ext uri="{FF2B5EF4-FFF2-40B4-BE49-F238E27FC236}">
              <a16:creationId xmlns:a16="http://schemas.microsoft.com/office/drawing/2014/main" id="{E5823535-96AB-4EB4-8589-40B70C2403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6" y="85726"/>
          <a:ext cx="933450" cy="952500"/>
        </a:xfrm>
        <a:prstGeom prst="rect">
          <a:avLst/>
        </a:prstGeom>
      </xdr:spPr>
    </xdr:pic>
    <xdr:clientData/>
  </xdr:twoCellAnchor>
  <xdr:twoCellAnchor editAs="oneCell">
    <xdr:from>
      <xdr:col>1</xdr:col>
      <xdr:colOff>352424</xdr:colOff>
      <xdr:row>10</xdr:row>
      <xdr:rowOff>733424</xdr:rowOff>
    </xdr:from>
    <xdr:to>
      <xdr:col>1</xdr:col>
      <xdr:colOff>1142999</xdr:colOff>
      <xdr:row>14</xdr:row>
      <xdr:rowOff>180974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DFABEE7D-E55B-4CA5-A2E2-DCD0B158946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62124" y="6515099"/>
          <a:ext cx="790575" cy="790575"/>
        </a:xfrm>
        <a:prstGeom prst="rect">
          <a:avLst/>
        </a:prstGeom>
      </xdr:spPr>
    </xdr:pic>
    <xdr:clientData/>
  </xdr:twoCellAnchor>
  <xdr:twoCellAnchor editAs="oneCell">
    <xdr:from>
      <xdr:col>0</xdr:col>
      <xdr:colOff>447674</xdr:colOff>
      <xdr:row>11</xdr:row>
      <xdr:rowOff>161923</xdr:rowOff>
    </xdr:from>
    <xdr:to>
      <xdr:col>0</xdr:col>
      <xdr:colOff>1133475</xdr:colOff>
      <xdr:row>15</xdr:row>
      <xdr:rowOff>85724</xdr:rowOff>
    </xdr:to>
    <xdr:pic>
      <xdr:nvPicPr>
        <xdr:cNvPr id="7" name="Gráfico 6" descr="Atrás con relleno sólido">
          <a:hlinkClick xmlns:r="http://schemas.openxmlformats.org/officeDocument/2006/relationships" r:id="rId5"/>
          <a:extLst>
            <a:ext uri="{FF2B5EF4-FFF2-40B4-BE49-F238E27FC236}">
              <a16:creationId xmlns:a16="http://schemas.microsoft.com/office/drawing/2014/main" id="{4123ADE0-6C9A-4972-8857-62C4E0AAA80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674" y="8972548"/>
          <a:ext cx="685801" cy="6858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104775</xdr:rowOff>
    </xdr:from>
    <xdr:to>
      <xdr:col>1</xdr:col>
      <xdr:colOff>1057275</xdr:colOff>
      <xdr:row>6</xdr:row>
      <xdr:rowOff>19050</xdr:rowOff>
    </xdr:to>
    <xdr:pic>
      <xdr:nvPicPr>
        <xdr:cNvPr id="2" name="Picture 647898253">
          <a:extLst>
            <a:ext uri="{FF2B5EF4-FFF2-40B4-BE49-F238E27FC236}">
              <a16:creationId xmlns:a16="http://schemas.microsoft.com/office/drawing/2014/main" id="{C3582ACE-5D08-49B5-976A-44A9BD4C6E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04775"/>
          <a:ext cx="1057275" cy="1057275"/>
        </a:xfrm>
        <a:prstGeom prst="rect">
          <a:avLst/>
        </a:prstGeom>
      </xdr:spPr>
    </xdr:pic>
    <xdr:clientData/>
  </xdr:twoCellAnchor>
  <xdr:twoCellAnchor>
    <xdr:from>
      <xdr:col>1</xdr:col>
      <xdr:colOff>714375</xdr:colOff>
      <xdr:row>9</xdr:row>
      <xdr:rowOff>104775</xdr:rowOff>
    </xdr:from>
    <xdr:to>
      <xdr:col>3</xdr:col>
      <xdr:colOff>485775</xdr:colOff>
      <xdr:row>19</xdr:row>
      <xdr:rowOff>76200</xdr:rowOff>
    </xdr:to>
    <xdr:sp macro="" textlink="">
      <xdr:nvSpPr>
        <xdr:cNvPr id="3" name="Shape 424">
          <a:extLst>
            <a:ext uri="{FF2B5EF4-FFF2-40B4-BE49-F238E27FC236}">
              <a16:creationId xmlns:a16="http://schemas.microsoft.com/office/drawing/2014/main" id="{F94F1FE4-A966-478B-809D-D1B146AD7D9E}"/>
            </a:ext>
          </a:extLst>
        </xdr:cNvPr>
        <xdr:cNvSpPr/>
      </xdr:nvSpPr>
      <xdr:spPr>
        <a:xfrm>
          <a:off x="876300" y="1819275"/>
          <a:ext cx="1952625" cy="1876425"/>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tx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576132</xdr:colOff>
      <xdr:row>8</xdr:row>
      <xdr:rowOff>47625</xdr:rowOff>
    </xdr:from>
    <xdr:to>
      <xdr:col>7</xdr:col>
      <xdr:colOff>505880</xdr:colOff>
      <xdr:row>19</xdr:row>
      <xdr:rowOff>168425</xdr:rowOff>
    </xdr:to>
    <xdr:sp macro="" textlink="">
      <xdr:nvSpPr>
        <xdr:cNvPr id="4" name="Shape 424">
          <a:extLst>
            <a:ext uri="{FF2B5EF4-FFF2-40B4-BE49-F238E27FC236}">
              <a16:creationId xmlns:a16="http://schemas.microsoft.com/office/drawing/2014/main" id="{AD63CDC2-33B3-4A1B-998D-8CF424B4218B}"/>
            </a:ext>
          </a:extLst>
        </xdr:cNvPr>
        <xdr:cNvSpPr/>
      </xdr:nvSpPr>
      <xdr:spPr>
        <a:xfrm>
          <a:off x="3624132" y="15716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1</xdr:col>
      <xdr:colOff>671011</xdr:colOff>
      <xdr:row>20</xdr:row>
      <xdr:rowOff>187106</xdr:rowOff>
    </xdr:from>
    <xdr:to>
      <xdr:col>3</xdr:col>
      <xdr:colOff>638175</xdr:colOff>
      <xdr:row>29</xdr:row>
      <xdr:rowOff>139541</xdr:rowOff>
    </xdr:to>
    <xdr:grpSp>
      <xdr:nvGrpSpPr>
        <xdr:cNvPr id="5" name="Group 8">
          <a:extLst>
            <a:ext uri="{FF2B5EF4-FFF2-40B4-BE49-F238E27FC236}">
              <a16:creationId xmlns:a16="http://schemas.microsoft.com/office/drawing/2014/main" id="{3EA915F1-B441-4175-BAE0-2F4F61C03A7B}"/>
            </a:ext>
          </a:extLst>
        </xdr:cNvPr>
        <xdr:cNvGrpSpPr/>
      </xdr:nvGrpSpPr>
      <xdr:grpSpPr>
        <a:xfrm>
          <a:off x="832936" y="3997106"/>
          <a:ext cx="2148389" cy="1666935"/>
          <a:chOff x="203098" y="4478455"/>
          <a:chExt cx="3249171" cy="2222577"/>
        </a:xfrm>
      </xdr:grpSpPr>
      <xdr:sp macro="" textlink="">
        <xdr:nvSpPr>
          <xdr:cNvPr id="11" name="Rectangle 9">
            <a:extLst>
              <a:ext uri="{FF2B5EF4-FFF2-40B4-BE49-F238E27FC236}">
                <a16:creationId xmlns:a16="http://schemas.microsoft.com/office/drawing/2014/main" id="{833C4CD5-96C2-48D5-9469-A9A072998169}"/>
              </a:ext>
            </a:extLst>
          </xdr:cNvPr>
          <xdr:cNvSpPr/>
        </xdr:nvSpPr>
        <xdr:spPr>
          <a:xfrm>
            <a:off x="203098" y="44784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1">
                    <a:lumMod val="50000"/>
                  </a:schemeClr>
                </a:solidFill>
                <a:latin typeface="Nunito  "/>
              </a:rPr>
              <a:t>Redes internas</a:t>
            </a:r>
          </a:p>
        </xdr:txBody>
      </xdr:sp>
      <xdr:sp macro="" textlink="">
        <xdr:nvSpPr>
          <xdr:cNvPr id="12" name="Rectangle 10">
            <a:extLst>
              <a:ext uri="{FF2B5EF4-FFF2-40B4-BE49-F238E27FC236}">
                <a16:creationId xmlns:a16="http://schemas.microsoft.com/office/drawing/2014/main" id="{2BAEA441-A3F0-417C-8FAD-6DF063220208}"/>
              </a:ext>
            </a:extLst>
          </xdr:cNvPr>
          <xdr:cNvSpPr/>
        </xdr:nvSpPr>
        <xdr:spPr>
          <a:xfrm>
            <a:off x="203100" y="4863352"/>
            <a:ext cx="3249169" cy="183768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Existencia de canales para el intercambio de información de</a:t>
            </a:r>
            <a:r>
              <a:rPr lang="en-US" sz="1050" baseline="0">
                <a:solidFill>
                  <a:schemeClr val="tx1">
                    <a:lumMod val="75000"/>
                  </a:schemeClr>
                </a:solidFill>
                <a:latin typeface="Nunito  "/>
              </a:rPr>
              <a:t> información entre los diferentes grupos, áreas o dependencias que conforman la entidad.</a:t>
            </a:r>
            <a:endParaRPr lang="en-US" sz="1050">
              <a:solidFill>
                <a:schemeClr val="tx1">
                  <a:lumMod val="75000"/>
                </a:schemeClr>
              </a:solidFill>
              <a:latin typeface="Nunito  "/>
            </a:endParaRPr>
          </a:p>
        </xdr:txBody>
      </xdr:sp>
    </xdr:grpSp>
    <xdr:clientData/>
  </xdr:twoCellAnchor>
  <xdr:twoCellAnchor>
    <xdr:from>
      <xdr:col>4</xdr:col>
      <xdr:colOff>714375</xdr:colOff>
      <xdr:row>20</xdr:row>
      <xdr:rowOff>149005</xdr:rowOff>
    </xdr:from>
    <xdr:to>
      <xdr:col>7</xdr:col>
      <xdr:colOff>434417</xdr:colOff>
      <xdr:row>29</xdr:row>
      <xdr:rowOff>168115</xdr:rowOff>
    </xdr:to>
    <xdr:grpSp>
      <xdr:nvGrpSpPr>
        <xdr:cNvPr id="6" name="Group 11">
          <a:extLst>
            <a:ext uri="{FF2B5EF4-FFF2-40B4-BE49-F238E27FC236}">
              <a16:creationId xmlns:a16="http://schemas.microsoft.com/office/drawing/2014/main" id="{74ACE2F9-C580-4987-AD81-17D3DCAE1535}"/>
            </a:ext>
          </a:extLst>
        </xdr:cNvPr>
        <xdr:cNvGrpSpPr/>
      </xdr:nvGrpSpPr>
      <xdr:grpSpPr>
        <a:xfrm>
          <a:off x="3819525" y="3959005"/>
          <a:ext cx="2006042" cy="1733610"/>
          <a:chOff x="203098" y="4389555"/>
          <a:chExt cx="3249171" cy="2311478"/>
        </a:xfrm>
      </xdr:grpSpPr>
      <xdr:sp macro="" textlink="">
        <xdr:nvSpPr>
          <xdr:cNvPr id="9" name="Rectangle 12">
            <a:extLst>
              <a:ext uri="{FF2B5EF4-FFF2-40B4-BE49-F238E27FC236}">
                <a16:creationId xmlns:a16="http://schemas.microsoft.com/office/drawing/2014/main" id="{B12E7F43-318D-46E2-908A-0325FB64F5D6}"/>
              </a:ext>
            </a:extLst>
          </xdr:cNvPr>
          <xdr:cNvSpPr/>
        </xdr:nvSpPr>
        <xdr:spPr>
          <a:xfrm>
            <a:off x="203098" y="43895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2"/>
                </a:solidFill>
                <a:latin typeface="Nunito  "/>
              </a:rPr>
              <a:t>Redes externas</a:t>
            </a:r>
          </a:p>
        </xdr:txBody>
      </xdr:sp>
      <xdr:sp macro="" textlink="">
        <xdr:nvSpPr>
          <xdr:cNvPr id="10" name="Rectangle 13">
            <a:extLst>
              <a:ext uri="{FF2B5EF4-FFF2-40B4-BE49-F238E27FC236}">
                <a16:creationId xmlns:a16="http://schemas.microsoft.com/office/drawing/2014/main" id="{36367B0B-D0FF-4D74-8305-0E6D58F192DD}"/>
              </a:ext>
            </a:extLst>
          </xdr:cNvPr>
          <xdr:cNvSpPr/>
        </xdr:nvSpPr>
        <xdr:spPr>
          <a:xfrm>
            <a:off x="203100" y="4863352"/>
            <a:ext cx="3249169" cy="183768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Interacción</a:t>
            </a:r>
            <a:r>
              <a:rPr lang="en-US" sz="1050" baseline="0">
                <a:solidFill>
                  <a:schemeClr val="tx1">
                    <a:lumMod val="75000"/>
                  </a:schemeClr>
                </a:solidFill>
                <a:latin typeface="Nunito  "/>
              </a:rPr>
              <a:t> con otras entidades en el ámbito sectorial, regional y nacional, para generar diálogo sobre la transparencia y ética pública.</a:t>
            </a:r>
            <a:endParaRPr lang="en-US" sz="1050">
              <a:solidFill>
                <a:schemeClr val="tx1">
                  <a:lumMod val="75000"/>
                </a:schemeClr>
              </a:solidFill>
              <a:latin typeface="Nunito  "/>
            </a:endParaRPr>
          </a:p>
        </xdr:txBody>
      </xdr:sp>
    </xdr:grpSp>
    <xdr:clientData/>
  </xdr:twoCellAnchor>
  <xdr:twoCellAnchor editAs="oneCell">
    <xdr:from>
      <xdr:col>1</xdr:col>
      <xdr:colOff>1285876</xdr:colOff>
      <xdr:row>12</xdr:row>
      <xdr:rowOff>47582</xdr:rowOff>
    </xdr:from>
    <xdr:to>
      <xdr:col>2</xdr:col>
      <xdr:colOff>657225</xdr:colOff>
      <xdr:row>16</xdr:row>
      <xdr:rowOff>58743</xdr:rowOff>
    </xdr:to>
    <xdr:pic>
      <xdr:nvPicPr>
        <xdr:cNvPr id="13" name="Imagen 12" descr="estilo de icono de referencia interna 9252688 Vector en Vecteezy">
          <a:hlinkClick xmlns:r="http://schemas.openxmlformats.org/officeDocument/2006/relationships" r:id="rId2"/>
          <a:extLst>
            <a:ext uri="{FF2B5EF4-FFF2-40B4-BE49-F238E27FC236}">
              <a16:creationId xmlns:a16="http://schemas.microsoft.com/office/drawing/2014/main" id="{545A5294-44F6-4B70-A06B-CC507FCACB47}"/>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1802" b="97748" l="3965" r="96476">
                      <a14:foregroundMark x1="51101" y1="5856" x2="51101" y2="5856"/>
                      <a14:foregroundMark x1="50661" y1="1802" x2="50661" y2="1802"/>
                      <a14:foregroundMark x1="81057" y1="29730" x2="81057" y2="29730"/>
                      <a14:foregroundMark x1="90308" y1="46847" x2="90308" y2="46847"/>
                      <a14:foregroundMark x1="92511" y1="45946" x2="92511" y2="45946"/>
                      <a14:foregroundMark x1="87665" y1="67117" x2="87665" y2="67117"/>
                      <a14:foregroundMark x1="83700" y1="76126" x2="83700" y2="76126"/>
                      <a14:foregroundMark x1="96476" y1="84685" x2="96476" y2="84685"/>
                      <a14:foregroundMark x1="33921" y1="93243" x2="33921" y2="93243"/>
                      <a14:foregroundMark x1="39648" y1="95495" x2="39648" y2="95495"/>
                      <a14:foregroundMark x1="47577" y1="98198" x2="47577" y2="98198"/>
                      <a14:foregroundMark x1="14978" y1="72973" x2="14978" y2="72973"/>
                      <a14:foregroundMark x1="3965" y1="86036" x2="3965" y2="86036"/>
                      <a14:foregroundMark x1="33921" y1="18919" x2="33921" y2="18919"/>
                    </a14:backgroundRemoval>
                  </a14:imgEffect>
                </a14:imgLayer>
              </a14:imgProps>
            </a:ext>
            <a:ext uri="{28A0092B-C50C-407E-A947-70E740481C1C}">
              <a14:useLocalDpi xmlns:a14="http://schemas.microsoft.com/office/drawing/2010/main" val="0"/>
            </a:ext>
          </a:extLst>
        </a:blip>
        <a:srcRect/>
        <a:stretch>
          <a:fillRect/>
        </a:stretch>
      </xdr:blipFill>
      <xdr:spPr bwMode="auto">
        <a:xfrm>
          <a:off x="1447801" y="2333582"/>
          <a:ext cx="790574" cy="773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438150</xdr:colOff>
      <xdr:row>12</xdr:row>
      <xdr:rowOff>28574</xdr:rowOff>
    </xdr:from>
    <xdr:to>
      <xdr:col>6</xdr:col>
      <xdr:colOff>617008</xdr:colOff>
      <xdr:row>15</xdr:row>
      <xdr:rowOff>190499</xdr:rowOff>
    </xdr:to>
    <xdr:pic>
      <xdr:nvPicPr>
        <xdr:cNvPr id="14" name="Imagen 13" descr="social red icono en plano aislado en negocio humano recursos, oficina  administración paquete símbolo colección logo vector para aplicaciones, web  social medios de comunicación conexión concepto 36489533 Vector en Vecteezy">
          <a:hlinkClick xmlns:r="http://schemas.openxmlformats.org/officeDocument/2006/relationships" r:id="rId5"/>
          <a:extLst>
            <a:ext uri="{FF2B5EF4-FFF2-40B4-BE49-F238E27FC236}">
              <a16:creationId xmlns:a16="http://schemas.microsoft.com/office/drawing/2014/main" id="{65D25165-751E-4269-8B52-61E13C94F14F}"/>
            </a:ext>
          </a:extLst>
        </xdr:cNvPr>
        <xdr:cNvPicPr>
          <a:picLocks noChangeAspect="1" noChangeArrowheads="1"/>
        </xdr:cNvPicPr>
      </xdr:nvPicPr>
      <xdr:blipFill>
        <a:blip xmlns:r="http://schemas.openxmlformats.org/officeDocument/2006/relationships" r:embed="rId6" cstate="print">
          <a:duotone>
            <a:schemeClr val="accent2">
              <a:shade val="45000"/>
              <a:satMod val="135000"/>
            </a:schemeClr>
            <a:prstClr val="white"/>
          </a:duotone>
          <a:extLst>
            <a:ext uri="{BEBA8EAE-BF5A-486C-A8C5-ECC9F3942E4B}">
              <a14:imgProps xmlns:a14="http://schemas.microsoft.com/office/drawing/2010/main">
                <a14:imgLayer r:embed="rId7">
                  <a14:imgEffect>
                    <a14:backgroundRemoval t="0" b="95960" l="394" r="97638">
                      <a14:foregroundMark x1="11024" y1="31313" x2="11024" y2="31313"/>
                      <a14:foregroundMark x1="12205" y1="17677" x2="12205" y2="17677"/>
                      <a14:foregroundMark x1="13780" y1="28788" x2="13780" y2="28788"/>
                      <a14:foregroundMark x1="12992" y1="18182" x2="12992" y2="18182"/>
                      <a14:foregroundMark x1="12992" y1="18182" x2="12992" y2="18182"/>
                      <a14:foregroundMark x1="11811" y1="19697" x2="11811" y2="19697"/>
                      <a14:foregroundMark x1="10630" y1="18182" x2="10630" y2="18182"/>
                      <a14:foregroundMark x1="12992" y1="20202" x2="12992" y2="20202"/>
                      <a14:foregroundMark x1="7874" y1="25758" x2="7874" y2="25758"/>
                      <a14:foregroundMark x1="17323" y1="28283" x2="17323" y2="28283"/>
                      <a14:foregroundMark x1="17717" y1="32828" x2="17717" y2="32828"/>
                      <a14:foregroundMark x1="17717" y1="35354" x2="17717" y2="35354"/>
                      <a14:foregroundMark x1="5906" y1="28283" x2="5906" y2="28283"/>
                      <a14:foregroundMark x1="5906" y1="31818" x2="5906" y2="31818"/>
                      <a14:foregroundMark x1="6299" y1="35354" x2="6299" y2="35354"/>
                      <a14:foregroundMark x1="8661" y1="44444" x2="8661" y2="44444"/>
                      <a14:foregroundMark x1="787" y1="54545" x2="787" y2="54545"/>
                      <a14:foregroundMark x1="36220" y1="2020" x2="36220" y2="2020"/>
                      <a14:foregroundMark x1="37402" y1="13131" x2="37402" y2="13131"/>
                      <a14:foregroundMark x1="38189" y1="16162" x2="38189" y2="16162"/>
                      <a14:foregroundMark x1="35433" y1="18182" x2="39764" y2="9596"/>
                      <a14:foregroundMark x1="60630" y1="20707" x2="65354" y2="8081"/>
                      <a14:foregroundMark x1="62992" y1="1515" x2="62992" y2="1515"/>
                      <a14:foregroundMark x1="83858" y1="40909" x2="88976" y2="27273"/>
                      <a14:foregroundMark x1="88189" y1="17677" x2="88189" y2="17677"/>
                      <a14:foregroundMark x1="94488" y1="30808" x2="94488" y2="30808"/>
                      <a14:foregroundMark x1="47638" y1="64141" x2="54331" y2="46465"/>
                      <a14:foregroundMark x1="51969" y1="36869" x2="51969" y2="36869"/>
                      <a14:foregroundMark x1="53937" y1="93434" x2="53937" y2="93434"/>
                      <a14:foregroundMark x1="98031" y1="56566" x2="98031" y2="56566"/>
                      <a14:foregroundMark x1="95669" y1="56566" x2="95669" y2="56566"/>
                      <a14:foregroundMark x1="92520" y1="59091" x2="92520" y2="59091"/>
                      <a14:foregroundMark x1="82283" y1="56566" x2="82283" y2="56566"/>
                      <a14:foregroundMark x1="77165" y1="47980" x2="77165" y2="47980"/>
                      <a14:foregroundMark x1="54724" y1="95960" x2="54724" y2="95960"/>
                    </a14:backgroundRemoval>
                  </a14:imgEffect>
                </a14:imgLayer>
              </a14:imgProps>
            </a:ext>
            <a:ext uri="{28A0092B-C50C-407E-A947-70E740481C1C}">
              <a14:useLocalDpi xmlns:a14="http://schemas.microsoft.com/office/drawing/2010/main" val="0"/>
            </a:ext>
          </a:extLst>
        </a:blip>
        <a:srcRect/>
        <a:stretch>
          <a:fillRect/>
        </a:stretch>
      </xdr:blipFill>
      <xdr:spPr bwMode="auto">
        <a:xfrm>
          <a:off x="4248150" y="2314574"/>
          <a:ext cx="940858"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29</xdr:row>
      <xdr:rowOff>142875</xdr:rowOff>
    </xdr:from>
    <xdr:to>
      <xdr:col>1</xdr:col>
      <xdr:colOff>1057275</xdr:colOff>
      <xdr:row>33</xdr:row>
      <xdr:rowOff>9525</xdr:rowOff>
    </xdr:to>
    <xdr:pic>
      <xdr:nvPicPr>
        <xdr:cNvPr id="16" name="Gráfico 15" descr="Hogar con relleno sólido">
          <a:hlinkClick xmlns:r="http://schemas.openxmlformats.org/officeDocument/2006/relationships" r:id="rId8"/>
          <a:extLst>
            <a:ext uri="{FF2B5EF4-FFF2-40B4-BE49-F238E27FC236}">
              <a16:creationId xmlns:a16="http://schemas.microsoft.com/office/drawing/2014/main" id="{42309DD6-A5A6-46BA-BDFD-60906C084F92}"/>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190625" y="5667375"/>
          <a:ext cx="628650" cy="6286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314326</xdr:colOff>
      <xdr:row>0</xdr:row>
      <xdr:rowOff>38101</xdr:rowOff>
    </xdr:from>
    <xdr:to>
      <xdr:col>0</xdr:col>
      <xdr:colOff>1095375</xdr:colOff>
      <xdr:row>2</xdr:row>
      <xdr:rowOff>238125</xdr:rowOff>
    </xdr:to>
    <xdr:pic>
      <xdr:nvPicPr>
        <xdr:cNvPr id="2" name="Picture 647898253">
          <a:extLst>
            <a:ext uri="{FF2B5EF4-FFF2-40B4-BE49-F238E27FC236}">
              <a16:creationId xmlns:a16="http://schemas.microsoft.com/office/drawing/2014/main" id="{4F55C8C5-05A7-49A8-857B-E09B6570DB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6" y="38101"/>
          <a:ext cx="781049" cy="781049"/>
        </a:xfrm>
        <a:prstGeom prst="rect">
          <a:avLst/>
        </a:prstGeom>
      </xdr:spPr>
    </xdr:pic>
    <xdr:clientData/>
  </xdr:twoCellAnchor>
  <xdr:twoCellAnchor editAs="oneCell">
    <xdr:from>
      <xdr:col>1</xdr:col>
      <xdr:colOff>200025</xdr:colOff>
      <xdr:row>14</xdr:row>
      <xdr:rowOff>314325</xdr:rowOff>
    </xdr:from>
    <xdr:to>
      <xdr:col>1</xdr:col>
      <xdr:colOff>876300</xdr:colOff>
      <xdr:row>18</xdr:row>
      <xdr:rowOff>57150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24A146E6-DB80-43EC-BB32-23FEB864CCE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4800600"/>
          <a:ext cx="676275" cy="676275"/>
        </a:xfrm>
        <a:prstGeom prst="rect">
          <a:avLst/>
        </a:prstGeom>
      </xdr:spPr>
    </xdr:pic>
    <xdr:clientData/>
  </xdr:twoCellAnchor>
  <xdr:twoCellAnchor editAs="oneCell">
    <xdr:from>
      <xdr:col>0</xdr:col>
      <xdr:colOff>333375</xdr:colOff>
      <xdr:row>14</xdr:row>
      <xdr:rowOff>342900</xdr:rowOff>
    </xdr:from>
    <xdr:to>
      <xdr:col>0</xdr:col>
      <xdr:colOff>1047750</xdr:colOff>
      <xdr:row>18</xdr:row>
      <xdr:rowOff>123825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8BC7685E-99A0-4072-A3FF-2CD6D3051839}"/>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314327</xdr:colOff>
      <xdr:row>0</xdr:row>
      <xdr:rowOff>38101</xdr:rowOff>
    </xdr:from>
    <xdr:to>
      <xdr:col>0</xdr:col>
      <xdr:colOff>1085851</xdr:colOff>
      <xdr:row>2</xdr:row>
      <xdr:rowOff>295275</xdr:rowOff>
    </xdr:to>
    <xdr:pic>
      <xdr:nvPicPr>
        <xdr:cNvPr id="2" name="Picture 647898253">
          <a:extLst>
            <a:ext uri="{FF2B5EF4-FFF2-40B4-BE49-F238E27FC236}">
              <a16:creationId xmlns:a16="http://schemas.microsoft.com/office/drawing/2014/main" id="{0876B6A2-7207-47CF-8A23-8503979024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7" y="38101"/>
          <a:ext cx="771524" cy="838199"/>
        </a:xfrm>
        <a:prstGeom prst="rect">
          <a:avLst/>
        </a:prstGeom>
      </xdr:spPr>
    </xdr:pic>
    <xdr:clientData/>
  </xdr:twoCellAnchor>
  <xdr:twoCellAnchor editAs="oneCell">
    <xdr:from>
      <xdr:col>1</xdr:col>
      <xdr:colOff>257174</xdr:colOff>
      <xdr:row>7</xdr:row>
      <xdr:rowOff>219074</xdr:rowOff>
    </xdr:from>
    <xdr:to>
      <xdr:col>1</xdr:col>
      <xdr:colOff>952499</xdr:colOff>
      <xdr:row>11</xdr:row>
      <xdr:rowOff>85724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AD4ECC39-2BAE-44FF-96AB-8A89B40D7B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04949" y="3400424"/>
          <a:ext cx="695325" cy="695325"/>
        </a:xfrm>
        <a:prstGeom prst="rect">
          <a:avLst/>
        </a:prstGeom>
      </xdr:spPr>
    </xdr:pic>
    <xdr:clientData/>
  </xdr:twoCellAnchor>
  <xdr:twoCellAnchor editAs="oneCell">
    <xdr:from>
      <xdr:col>0</xdr:col>
      <xdr:colOff>333375</xdr:colOff>
      <xdr:row>7</xdr:row>
      <xdr:rowOff>342900</xdr:rowOff>
    </xdr:from>
    <xdr:to>
      <xdr:col>0</xdr:col>
      <xdr:colOff>1047750</xdr:colOff>
      <xdr:row>11</xdr:row>
      <xdr:rowOff>142875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F7D466B0-41F6-47E5-A945-901E74A0888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CE631B3-EDA8-4F30-8BC9-938B7DD131AE}"/>
            </a:ext>
          </a:extLst>
        </xdr:cNvPr>
        <xdr:cNvPicPr>
          <a:picLocks noChangeAspect="1"/>
        </xdr:cNvPicPr>
      </xdr:nvPicPr>
      <xdr:blipFill>
        <a:blip xmlns:r="http://schemas.openxmlformats.org/officeDocument/2006/relationships" r:embed="rId1"/>
        <a:stretch>
          <a:fillRect/>
        </a:stretch>
      </xdr:blipFill>
      <xdr:spPr>
        <a:xfrm>
          <a:off x="161925" y="66675"/>
          <a:ext cx="1054699" cy="1060796"/>
        </a:xfrm>
        <a:prstGeom prst="rect">
          <a:avLst/>
        </a:prstGeom>
      </xdr:spPr>
    </xdr:pic>
    <xdr:clientData/>
  </xdr:twoCellAnchor>
  <xdr:twoCellAnchor>
    <xdr:from>
      <xdr:col>0</xdr:col>
      <xdr:colOff>523875</xdr:colOff>
      <xdr:row>8</xdr:row>
      <xdr:rowOff>57150</xdr:rowOff>
    </xdr:from>
    <xdr:to>
      <xdr:col>3</xdr:col>
      <xdr:colOff>453623</xdr:colOff>
      <xdr:row>19</xdr:row>
      <xdr:rowOff>177950</xdr:rowOff>
    </xdr:to>
    <xdr:sp macro="" textlink="">
      <xdr:nvSpPr>
        <xdr:cNvPr id="3" name="Shape 424">
          <a:extLst>
            <a:ext uri="{FF2B5EF4-FFF2-40B4-BE49-F238E27FC236}">
              <a16:creationId xmlns:a16="http://schemas.microsoft.com/office/drawing/2014/main" id="{B2BEFD6C-0488-4211-8A27-75980A589245}"/>
            </a:ext>
          </a:extLst>
        </xdr:cNvPr>
        <xdr:cNvSpPr/>
      </xdr:nvSpPr>
      <xdr:spPr>
        <a:xfrm>
          <a:off x="523875"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6">
            <a:lumMod val="50000"/>
          </a:schemeClr>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14157</xdr:colOff>
      <xdr:row>8</xdr:row>
      <xdr:rowOff>57150</xdr:rowOff>
    </xdr:from>
    <xdr:to>
      <xdr:col>6</xdr:col>
      <xdr:colOff>705905</xdr:colOff>
      <xdr:row>19</xdr:row>
      <xdr:rowOff>177950</xdr:rowOff>
    </xdr:to>
    <xdr:sp macro="" textlink="">
      <xdr:nvSpPr>
        <xdr:cNvPr id="4" name="Shape 424">
          <a:extLst>
            <a:ext uri="{FF2B5EF4-FFF2-40B4-BE49-F238E27FC236}">
              <a16:creationId xmlns:a16="http://schemas.microsoft.com/office/drawing/2014/main" id="{96D9926B-8373-4028-9622-B81AB52E3FF1}"/>
            </a:ext>
          </a:extLst>
        </xdr:cNvPr>
        <xdr:cNvSpPr/>
      </xdr:nvSpPr>
      <xdr:spPr>
        <a:xfrm>
          <a:off x="3062157"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266439</xdr:colOff>
      <xdr:row>8</xdr:row>
      <xdr:rowOff>57150</xdr:rowOff>
    </xdr:from>
    <xdr:to>
      <xdr:col>10</xdr:col>
      <xdr:colOff>196187</xdr:colOff>
      <xdr:row>19</xdr:row>
      <xdr:rowOff>177950</xdr:rowOff>
    </xdr:to>
    <xdr:sp macro="" textlink="">
      <xdr:nvSpPr>
        <xdr:cNvPr id="5" name="Shape 424">
          <a:extLst>
            <a:ext uri="{FF2B5EF4-FFF2-40B4-BE49-F238E27FC236}">
              <a16:creationId xmlns:a16="http://schemas.microsoft.com/office/drawing/2014/main" id="{3CC529A5-F86E-4200-923D-3B4F2C46D770}"/>
            </a:ext>
          </a:extLst>
        </xdr:cNvPr>
        <xdr:cNvSpPr/>
      </xdr:nvSpPr>
      <xdr:spPr>
        <a:xfrm>
          <a:off x="5600439"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342900</xdr:colOff>
      <xdr:row>21</xdr:row>
      <xdr:rowOff>15653</xdr:rowOff>
    </xdr:from>
    <xdr:to>
      <xdr:col>3</xdr:col>
      <xdr:colOff>249334</xdr:colOff>
      <xdr:row>27</xdr:row>
      <xdr:rowOff>188501</xdr:rowOff>
    </xdr:to>
    <xdr:grpSp>
      <xdr:nvGrpSpPr>
        <xdr:cNvPr id="6" name="Group 8">
          <a:extLst>
            <a:ext uri="{FF2B5EF4-FFF2-40B4-BE49-F238E27FC236}">
              <a16:creationId xmlns:a16="http://schemas.microsoft.com/office/drawing/2014/main" id="{E4E455D1-E090-4FE0-8E09-F6E5E79BCD40}"/>
            </a:ext>
          </a:extLst>
        </xdr:cNvPr>
        <xdr:cNvGrpSpPr/>
      </xdr:nvGrpSpPr>
      <xdr:grpSpPr>
        <a:xfrm>
          <a:off x="342900" y="4016153"/>
          <a:ext cx="2192434" cy="1315848"/>
          <a:chOff x="203098" y="4478455"/>
          <a:chExt cx="3277651" cy="1754463"/>
        </a:xfrm>
      </xdr:grpSpPr>
      <xdr:sp macro="" textlink="">
        <xdr:nvSpPr>
          <xdr:cNvPr id="16" name="Rectangle 9">
            <a:extLst>
              <a:ext uri="{FF2B5EF4-FFF2-40B4-BE49-F238E27FC236}">
                <a16:creationId xmlns:a16="http://schemas.microsoft.com/office/drawing/2014/main" id="{7A4A08A2-459E-438A-9821-6443883E0591}"/>
              </a:ext>
            </a:extLst>
          </xdr:cNvPr>
          <xdr:cNvSpPr/>
        </xdr:nvSpPr>
        <xdr:spPr>
          <a:xfrm>
            <a:off x="203098" y="4478455"/>
            <a:ext cx="3249170"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6">
                    <a:lumMod val="50000"/>
                  </a:schemeClr>
                </a:solidFill>
                <a:latin typeface="Nunito  "/>
              </a:rPr>
              <a:t>TRANSPARENCIA Y ACCESO A LA INFORMACIÓN</a:t>
            </a:r>
          </a:p>
        </xdr:txBody>
      </xdr:sp>
      <xdr:sp macro="" textlink="">
        <xdr:nvSpPr>
          <xdr:cNvPr id="17" name="Rectangle 10">
            <a:extLst>
              <a:ext uri="{FF2B5EF4-FFF2-40B4-BE49-F238E27FC236}">
                <a16:creationId xmlns:a16="http://schemas.microsoft.com/office/drawing/2014/main" id="{6B968B4A-419C-498F-BAA0-29D1533C54F2}"/>
              </a:ext>
            </a:extLst>
          </xdr:cNvPr>
          <xdr:cNvSpPr/>
        </xdr:nvSpPr>
        <xdr:spPr>
          <a:xfrm>
            <a:off x="231579" y="5130052"/>
            <a:ext cx="3249170" cy="1102866"/>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La Entidad debe proporcionar</a:t>
            </a:r>
            <a:r>
              <a:rPr lang="en-US" sz="1050" baseline="0">
                <a:solidFill>
                  <a:schemeClr val="tx1">
                    <a:lumMod val="75000"/>
                  </a:schemeClr>
                </a:solidFill>
                <a:latin typeface="Nunito  "/>
              </a:rPr>
              <a:t> y facilitar el acceso a la información pública en los términos más amplios posibles.</a:t>
            </a:r>
            <a:endParaRPr lang="en-US" sz="1050">
              <a:solidFill>
                <a:schemeClr val="tx1">
                  <a:lumMod val="75000"/>
                </a:schemeClr>
              </a:solidFill>
              <a:latin typeface="Nunito  "/>
            </a:endParaRPr>
          </a:p>
        </xdr:txBody>
      </xdr:sp>
    </xdr:grpSp>
    <xdr:clientData/>
  </xdr:twoCellAnchor>
  <xdr:twoCellAnchor>
    <xdr:from>
      <xdr:col>3</xdr:col>
      <xdr:colOff>704850</xdr:colOff>
      <xdr:row>21</xdr:row>
      <xdr:rowOff>34703</xdr:rowOff>
    </xdr:from>
    <xdr:to>
      <xdr:col>6</xdr:col>
      <xdr:colOff>647700</xdr:colOff>
      <xdr:row>30</xdr:row>
      <xdr:rowOff>149063</xdr:rowOff>
    </xdr:to>
    <xdr:grpSp>
      <xdr:nvGrpSpPr>
        <xdr:cNvPr id="7" name="Group 11">
          <a:extLst>
            <a:ext uri="{FF2B5EF4-FFF2-40B4-BE49-F238E27FC236}">
              <a16:creationId xmlns:a16="http://schemas.microsoft.com/office/drawing/2014/main" id="{D41570F4-6923-4068-8D90-96A9389AF227}"/>
            </a:ext>
          </a:extLst>
        </xdr:cNvPr>
        <xdr:cNvGrpSpPr/>
      </xdr:nvGrpSpPr>
      <xdr:grpSpPr>
        <a:xfrm>
          <a:off x="2990850" y="4035203"/>
          <a:ext cx="2228850" cy="1828860"/>
          <a:chOff x="230869" y="4465755"/>
          <a:chExt cx="3249171" cy="2438479"/>
        </a:xfrm>
      </xdr:grpSpPr>
      <xdr:sp macro="" textlink="">
        <xdr:nvSpPr>
          <xdr:cNvPr id="14" name="Rectangle 12">
            <a:extLst>
              <a:ext uri="{FF2B5EF4-FFF2-40B4-BE49-F238E27FC236}">
                <a16:creationId xmlns:a16="http://schemas.microsoft.com/office/drawing/2014/main" id="{B10916EB-D1E5-4BCB-9499-C1BC1E8A98DC}"/>
              </a:ext>
            </a:extLst>
          </xdr:cNvPr>
          <xdr:cNvSpPr/>
        </xdr:nvSpPr>
        <xdr:spPr>
          <a:xfrm>
            <a:off x="230869" y="4465755"/>
            <a:ext cx="3249171"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2"/>
                </a:solidFill>
                <a:latin typeface="Nunito  "/>
              </a:rPr>
              <a:t>PARTICIPACIÓN</a:t>
            </a:r>
            <a:r>
              <a:rPr lang="en-US" sz="1100" b="1" baseline="0">
                <a:solidFill>
                  <a:schemeClr val="accent2"/>
                </a:solidFill>
                <a:latin typeface="Nunito  "/>
              </a:rPr>
              <a:t> CIUDADANA Y RENDICIÓN DE CUENTAS</a:t>
            </a:r>
            <a:endParaRPr lang="en-US" sz="1100" b="1">
              <a:solidFill>
                <a:schemeClr val="accent2"/>
              </a:solidFill>
              <a:latin typeface="Nunito  "/>
            </a:endParaRPr>
          </a:p>
        </xdr:txBody>
      </xdr:sp>
      <xdr:sp macro="" textlink="">
        <xdr:nvSpPr>
          <xdr:cNvPr id="15" name="Rectangle 13">
            <a:extLst>
              <a:ext uri="{FF2B5EF4-FFF2-40B4-BE49-F238E27FC236}">
                <a16:creationId xmlns:a16="http://schemas.microsoft.com/office/drawing/2014/main" id="{15A6C523-030F-43DF-BE9A-292E6B038366}"/>
              </a:ext>
            </a:extLst>
          </xdr:cNvPr>
          <xdr:cNvSpPr/>
        </xdr:nvSpPr>
        <xdr:spPr>
          <a:xfrm>
            <a:off x="230871" y="5066552"/>
            <a:ext cx="3249169" cy="1837682"/>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Espacio en donde las personas pueden involucrarse en los procesos de toma de decisiones públicas que tienen repercusión en sus vidas, fomentando así la transparencia, la eficacia y corresponsabilidad social.</a:t>
            </a:r>
          </a:p>
        </xdr:txBody>
      </xdr:sp>
    </xdr:grpSp>
    <xdr:clientData/>
  </xdr:twoCellAnchor>
  <xdr:twoCellAnchor>
    <xdr:from>
      <xdr:col>7</xdr:col>
      <xdr:colOff>209550</xdr:colOff>
      <xdr:row>21</xdr:row>
      <xdr:rowOff>6127</xdr:rowOff>
    </xdr:from>
    <xdr:to>
      <xdr:col>10</xdr:col>
      <xdr:colOff>190500</xdr:colOff>
      <xdr:row>31</xdr:row>
      <xdr:rowOff>151791</xdr:rowOff>
    </xdr:to>
    <xdr:grpSp>
      <xdr:nvGrpSpPr>
        <xdr:cNvPr id="8" name="Group 14">
          <a:extLst>
            <a:ext uri="{FF2B5EF4-FFF2-40B4-BE49-F238E27FC236}">
              <a16:creationId xmlns:a16="http://schemas.microsoft.com/office/drawing/2014/main" id="{E3E6AF1D-ABBB-41DA-AF79-52826218AF8C}"/>
            </a:ext>
          </a:extLst>
        </xdr:cNvPr>
        <xdr:cNvGrpSpPr/>
      </xdr:nvGrpSpPr>
      <xdr:grpSpPr>
        <a:xfrm>
          <a:off x="5543550" y="4006627"/>
          <a:ext cx="2266950" cy="2050664"/>
          <a:chOff x="21529" y="4453055"/>
          <a:chExt cx="3673484" cy="2734218"/>
        </a:xfrm>
      </xdr:grpSpPr>
      <xdr:sp macro="" textlink="">
        <xdr:nvSpPr>
          <xdr:cNvPr id="12" name="Rectangle 15">
            <a:extLst>
              <a:ext uri="{FF2B5EF4-FFF2-40B4-BE49-F238E27FC236}">
                <a16:creationId xmlns:a16="http://schemas.microsoft.com/office/drawing/2014/main" id="{868460DF-CC41-4719-B8ED-39B4BAD7522F}"/>
              </a:ext>
            </a:extLst>
          </xdr:cNvPr>
          <xdr:cNvSpPr/>
        </xdr:nvSpPr>
        <xdr:spPr>
          <a:xfrm>
            <a:off x="21529" y="4453055"/>
            <a:ext cx="3673484"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4"/>
                </a:solidFill>
                <a:latin typeface="Nunito  "/>
              </a:rPr>
              <a:t>INTEGRIDAD EN EL SERVICIO PÚBLICO</a:t>
            </a:r>
          </a:p>
        </xdr:txBody>
      </xdr:sp>
      <xdr:sp macro="" textlink="">
        <xdr:nvSpPr>
          <xdr:cNvPr id="13" name="Rectangle 16">
            <a:extLst>
              <a:ext uri="{FF2B5EF4-FFF2-40B4-BE49-F238E27FC236}">
                <a16:creationId xmlns:a16="http://schemas.microsoft.com/office/drawing/2014/main" id="{650263CD-AFC6-47D9-97D4-7CDB2B05DAA0}"/>
              </a:ext>
            </a:extLst>
          </xdr:cNvPr>
          <xdr:cNvSpPr/>
        </xdr:nvSpPr>
        <xdr:spPr>
          <a:xfrm>
            <a:off x="262442" y="5104652"/>
            <a:ext cx="3249169" cy="208262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La integridad es una característica personal, que en el sector público también se refiere al cumplimiento de la promesa que cada servidor le hace al Estado y a la ciudadanía de ejercer a cabalidad su labor</a:t>
            </a:r>
          </a:p>
        </xdr:txBody>
      </xdr:sp>
    </xdr:grpSp>
    <xdr:clientData/>
  </xdr:twoCellAnchor>
  <xdr:twoCellAnchor editAs="oneCell">
    <xdr:from>
      <xdr:col>1</xdr:col>
      <xdr:colOff>485776</xdr:colOff>
      <xdr:row>12</xdr:row>
      <xdr:rowOff>97283</xdr:rowOff>
    </xdr:from>
    <xdr:to>
      <xdr:col>2</xdr:col>
      <xdr:colOff>492602</xdr:colOff>
      <xdr:row>16</xdr:row>
      <xdr:rowOff>66675</xdr:rowOff>
    </xdr:to>
    <xdr:pic>
      <xdr:nvPicPr>
        <xdr:cNvPr id="18" name="Imagen 17">
          <a:hlinkClick xmlns:r="http://schemas.openxmlformats.org/officeDocument/2006/relationships" r:id="rId2"/>
          <a:extLst>
            <a:ext uri="{FF2B5EF4-FFF2-40B4-BE49-F238E27FC236}">
              <a16:creationId xmlns:a16="http://schemas.microsoft.com/office/drawing/2014/main" id="{628F9A9A-1864-4751-B68A-B763DEFEAB95}"/>
            </a:ext>
          </a:extLst>
        </xdr:cNvPr>
        <xdr:cNvPicPr>
          <a:picLocks noChangeAspect="1"/>
        </xdr:cNvPicPr>
      </xdr:nvPicPr>
      <xdr:blipFill rotWithShape="1">
        <a:blip xmlns:r="http://schemas.openxmlformats.org/officeDocument/2006/relationships" r:embed="rId3">
          <a:duotone>
            <a:schemeClr val="accent6">
              <a:shade val="45000"/>
              <a:satMod val="135000"/>
            </a:schemeClr>
            <a:prstClr val="white"/>
          </a:duotone>
          <a:extLst>
            <a:ext uri="{BEBA8EAE-BF5A-486C-A8C5-ECC9F3942E4B}">
              <a14:imgProps xmlns:a14="http://schemas.microsoft.com/office/drawing/2010/main">
                <a14:imgLayer r:embed="rId4">
                  <a14:imgEffect>
                    <a14:backgroundRemoval t="10000" b="90000" l="10000" r="90000">
                      <a14:foregroundMark x1="38188" y1="32882" x2="38188" y2="32882"/>
                      <a14:foregroundMark x1="63250" y1="23706" x2="63250" y2="23706"/>
                    </a14:backgroundRemoval>
                  </a14:imgEffect>
                </a14:imgLayer>
              </a14:imgProps>
            </a:ext>
          </a:extLst>
        </a:blip>
        <a:srcRect l="16907" t="13606" r="14694" b="25153"/>
        <a:stretch/>
      </xdr:blipFill>
      <xdr:spPr>
        <a:xfrm>
          <a:off x="1247776" y="2383283"/>
          <a:ext cx="768826" cy="731392"/>
        </a:xfrm>
        <a:prstGeom prst="rect">
          <a:avLst/>
        </a:prstGeom>
      </xdr:spPr>
    </xdr:pic>
    <xdr:clientData/>
  </xdr:twoCellAnchor>
  <xdr:twoCellAnchor editAs="oneCell">
    <xdr:from>
      <xdr:col>4</xdr:col>
      <xdr:colOff>314218</xdr:colOff>
      <xdr:row>10</xdr:row>
      <xdr:rowOff>25177</xdr:rowOff>
    </xdr:from>
    <xdr:to>
      <xdr:col>6</xdr:col>
      <xdr:colOff>409575</xdr:colOff>
      <xdr:row>18</xdr:row>
      <xdr:rowOff>120534</xdr:rowOff>
    </xdr:to>
    <xdr:pic>
      <xdr:nvPicPr>
        <xdr:cNvPr id="19" name="Imagen 18">
          <a:hlinkClick xmlns:r="http://schemas.openxmlformats.org/officeDocument/2006/relationships" r:id="rId5"/>
          <a:extLst>
            <a:ext uri="{FF2B5EF4-FFF2-40B4-BE49-F238E27FC236}">
              <a16:creationId xmlns:a16="http://schemas.microsoft.com/office/drawing/2014/main" id="{94C0C794-B03A-47CF-8503-BF9425E04D9D}"/>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extLst>
            <a:ext uri="{BEBA8EAE-BF5A-486C-A8C5-ECC9F3942E4B}">
              <a14:imgProps xmlns:a14="http://schemas.microsoft.com/office/drawing/2010/main">
                <a14:imgLayer r:embed="rId7">
                  <a14:imgEffect>
                    <a14:backgroundRemoval t="10000" b="90000" l="10000" r="90000">
                      <a14:foregroundMark x1="39052" y1="52778" x2="39052" y2="52778"/>
                      <a14:foregroundMark x1="41013" y1="63562" x2="41013" y2="63562"/>
                      <a14:foregroundMark x1="48693" y1="52778" x2="48693" y2="52778"/>
                      <a14:foregroundMark x1="49346" y1="68137" x2="49346" y2="68137"/>
                      <a14:foregroundMark x1="62745" y1="53268" x2="62745" y2="53268"/>
                      <a14:foregroundMark x1="65196" y1="65523" x2="65196" y2="65523"/>
                    </a14:backgroundRemoval>
                  </a14:imgEffect>
                  <a14:imgEffect>
                    <a14:colorTemperature colorTemp="11200"/>
                  </a14:imgEffect>
                </a14:imgLayer>
              </a14:imgProps>
            </a:ext>
          </a:extLst>
        </a:blip>
        <a:stretch>
          <a:fillRect/>
        </a:stretch>
      </xdr:blipFill>
      <xdr:spPr>
        <a:xfrm>
          <a:off x="3362218" y="1930177"/>
          <a:ext cx="1619357" cy="1619357"/>
        </a:xfrm>
        <a:prstGeom prst="rect">
          <a:avLst/>
        </a:prstGeom>
      </xdr:spPr>
    </xdr:pic>
    <xdr:clientData/>
  </xdr:twoCellAnchor>
  <xdr:twoCellAnchor editAs="oneCell">
    <xdr:from>
      <xdr:col>8</xdr:col>
      <xdr:colOff>190500</xdr:colOff>
      <xdr:row>11</xdr:row>
      <xdr:rowOff>133349</xdr:rowOff>
    </xdr:from>
    <xdr:to>
      <xdr:col>9</xdr:col>
      <xdr:colOff>314326</xdr:colOff>
      <xdr:row>16</xdr:row>
      <xdr:rowOff>66675</xdr:rowOff>
    </xdr:to>
    <xdr:pic>
      <xdr:nvPicPr>
        <xdr:cNvPr id="20" name="Imagen 19" descr="Icono de Integridad Generic color fill | Freepik">
          <a:hlinkClick xmlns:r="http://schemas.openxmlformats.org/officeDocument/2006/relationships" r:id="rId8"/>
          <a:extLst>
            <a:ext uri="{FF2B5EF4-FFF2-40B4-BE49-F238E27FC236}">
              <a16:creationId xmlns:a16="http://schemas.microsoft.com/office/drawing/2014/main" id="{5A5856B1-14F4-4B42-B27D-CB112760AC8F}"/>
            </a:ext>
          </a:extLst>
        </xdr:cNvPr>
        <xdr:cNvPicPr>
          <a:picLocks noChangeAspect="1" noChangeArrowheads="1"/>
        </xdr:cNvPicPr>
      </xdr:nvPicPr>
      <xdr:blipFill>
        <a:blip xmlns:r="http://schemas.openxmlformats.org/officeDocument/2006/relationships" r:embed="rId9" cstate="print">
          <a:duotone>
            <a:schemeClr val="accent4">
              <a:shade val="45000"/>
              <a:satMod val="135000"/>
            </a:schemeClr>
            <a:prstClr val="white"/>
          </a:duotone>
          <a:extLst>
            <a:ext uri="{BEBA8EAE-BF5A-486C-A8C5-ECC9F3942E4B}">
              <a14:imgProps xmlns:a14="http://schemas.microsoft.com/office/drawing/2010/main">
                <a14:imgLayer r:embed="rId10">
                  <a14:imgEffect>
                    <a14:colorTemperature colorTemp="11200"/>
                  </a14:imgEffect>
                </a14:imgLayer>
              </a14:imgProps>
            </a:ext>
            <a:ext uri="{28A0092B-C50C-407E-A947-70E740481C1C}">
              <a14:useLocalDpi xmlns:a14="http://schemas.microsoft.com/office/drawing/2010/main" val="0"/>
            </a:ext>
          </a:extLst>
        </a:blip>
        <a:srcRect/>
        <a:stretch>
          <a:fillRect/>
        </a:stretch>
      </xdr:blipFill>
      <xdr:spPr bwMode="auto">
        <a:xfrm>
          <a:off x="6286500" y="2228849"/>
          <a:ext cx="885826" cy="885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31</xdr:row>
      <xdr:rowOff>114300</xdr:rowOff>
    </xdr:from>
    <xdr:to>
      <xdr:col>2</xdr:col>
      <xdr:colOff>0</xdr:colOff>
      <xdr:row>35</xdr:row>
      <xdr:rowOff>76200</xdr:rowOff>
    </xdr:to>
    <xdr:pic>
      <xdr:nvPicPr>
        <xdr:cNvPr id="22" name="Gráfico 21" descr="Hogar con relleno sólido">
          <a:hlinkClick xmlns:r="http://schemas.openxmlformats.org/officeDocument/2006/relationships" r:id="rId11"/>
          <a:extLst>
            <a:ext uri="{FF2B5EF4-FFF2-40B4-BE49-F238E27FC236}">
              <a16:creationId xmlns:a16="http://schemas.microsoft.com/office/drawing/2014/main" id="{2A154831-A61C-44E6-8A44-F4198D09402E}"/>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 uri="{96DAC541-7B7A-43D3-8B79-37D633B846F1}">
              <asvg:svgBlip xmlns:asvg="http://schemas.microsoft.com/office/drawing/2016/SVG/main" r:embed="rId13"/>
            </a:ext>
          </a:extLst>
        </a:blip>
        <a:stretch>
          <a:fillRect/>
        </a:stretch>
      </xdr:blipFill>
      <xdr:spPr>
        <a:xfrm>
          <a:off x="800100" y="6019800"/>
          <a:ext cx="723900" cy="723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285749</xdr:rowOff>
    </xdr:to>
    <xdr:pic>
      <xdr:nvPicPr>
        <xdr:cNvPr id="2" name="Picture 647898253">
          <a:extLst>
            <a:ext uri="{FF2B5EF4-FFF2-40B4-BE49-F238E27FC236}">
              <a16:creationId xmlns:a16="http://schemas.microsoft.com/office/drawing/2014/main" id="{D1A138D7-3F39-43A8-A2C7-C45AB4A129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828674" cy="828673"/>
        </a:xfrm>
        <a:prstGeom prst="rect">
          <a:avLst/>
        </a:prstGeom>
      </xdr:spPr>
    </xdr:pic>
    <xdr:clientData/>
  </xdr:twoCellAnchor>
  <xdr:twoCellAnchor editAs="oneCell">
    <xdr:from>
      <xdr:col>1</xdr:col>
      <xdr:colOff>295275</xdr:colOff>
      <xdr:row>45</xdr:row>
      <xdr:rowOff>104775</xdr:rowOff>
    </xdr:from>
    <xdr:to>
      <xdr:col>1</xdr:col>
      <xdr:colOff>885825</xdr:colOff>
      <xdr:row>48</xdr:row>
      <xdr:rowOff>123825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6F10C1AF-4A51-4D83-9002-7DF15D18995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43075" y="15954375"/>
          <a:ext cx="590550" cy="590550"/>
        </a:xfrm>
        <a:prstGeom prst="rect">
          <a:avLst/>
        </a:prstGeom>
      </xdr:spPr>
    </xdr:pic>
    <xdr:clientData/>
  </xdr:twoCellAnchor>
  <xdr:twoCellAnchor editAs="oneCell">
    <xdr:from>
      <xdr:col>0</xdr:col>
      <xdr:colOff>428625</xdr:colOff>
      <xdr:row>45</xdr:row>
      <xdr:rowOff>66675</xdr:rowOff>
    </xdr:from>
    <xdr:to>
      <xdr:col>0</xdr:col>
      <xdr:colOff>1133475</xdr:colOff>
      <xdr:row>49</xdr:row>
      <xdr:rowOff>9525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411EB72F-FE1A-43E7-A9E2-76CBA97ABAC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314325</xdr:rowOff>
    </xdr:to>
    <xdr:pic>
      <xdr:nvPicPr>
        <xdr:cNvPr id="2" name="Picture 647898253">
          <a:extLst>
            <a:ext uri="{FF2B5EF4-FFF2-40B4-BE49-F238E27FC236}">
              <a16:creationId xmlns:a16="http://schemas.microsoft.com/office/drawing/2014/main" id="{E916A11F-AFA3-4F4C-BB8F-7723ECBAE5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828674" cy="857249"/>
        </a:xfrm>
        <a:prstGeom prst="rect">
          <a:avLst/>
        </a:prstGeom>
      </xdr:spPr>
    </xdr:pic>
    <xdr:clientData/>
  </xdr:twoCellAnchor>
  <xdr:twoCellAnchor editAs="oneCell">
    <xdr:from>
      <xdr:col>1</xdr:col>
      <xdr:colOff>238125</xdr:colOff>
      <xdr:row>23</xdr:row>
      <xdr:rowOff>38100</xdr:rowOff>
    </xdr:from>
    <xdr:to>
      <xdr:col>1</xdr:col>
      <xdr:colOff>912329</xdr:colOff>
      <xdr:row>26</xdr:row>
      <xdr:rowOff>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1D85A8DD-86AE-45C7-8979-864D607C352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11287125"/>
          <a:ext cx="674204" cy="704850"/>
        </a:xfrm>
        <a:prstGeom prst="rect">
          <a:avLst/>
        </a:prstGeom>
      </xdr:spPr>
    </xdr:pic>
    <xdr:clientData/>
  </xdr:twoCellAnchor>
  <xdr:twoCellAnchor editAs="oneCell">
    <xdr:from>
      <xdr:col>0</xdr:col>
      <xdr:colOff>428625</xdr:colOff>
      <xdr:row>23</xdr:row>
      <xdr:rowOff>66675</xdr:rowOff>
    </xdr:from>
    <xdr:to>
      <xdr:col>0</xdr:col>
      <xdr:colOff>1133475</xdr:colOff>
      <xdr:row>26</xdr:row>
      <xdr:rowOff>28575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7C2411A8-FFBE-451B-94AD-0D63EA2F7A8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1057275</xdr:colOff>
      <xdr:row>2</xdr:row>
      <xdr:rowOff>295275</xdr:rowOff>
    </xdr:to>
    <xdr:pic>
      <xdr:nvPicPr>
        <xdr:cNvPr id="2" name="Picture 647898253">
          <a:extLst>
            <a:ext uri="{FF2B5EF4-FFF2-40B4-BE49-F238E27FC236}">
              <a16:creationId xmlns:a16="http://schemas.microsoft.com/office/drawing/2014/main" id="{E45E32EC-30D5-47F3-A633-E96332FC265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771524" cy="838199"/>
        </a:xfrm>
        <a:prstGeom prst="rect">
          <a:avLst/>
        </a:prstGeom>
      </xdr:spPr>
    </xdr:pic>
    <xdr:clientData/>
  </xdr:twoCellAnchor>
  <xdr:twoCellAnchor editAs="oneCell">
    <xdr:from>
      <xdr:col>1</xdr:col>
      <xdr:colOff>295275</xdr:colOff>
      <xdr:row>14</xdr:row>
      <xdr:rowOff>47625</xdr:rowOff>
    </xdr:from>
    <xdr:to>
      <xdr:col>1</xdr:col>
      <xdr:colOff>971550</xdr:colOff>
      <xdr:row>17</xdr:row>
      <xdr:rowOff>152400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4CB69A12-AFD0-40C9-A197-97499A294DE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90675" y="6019800"/>
          <a:ext cx="676275" cy="676275"/>
        </a:xfrm>
        <a:prstGeom prst="rect">
          <a:avLst/>
        </a:prstGeom>
      </xdr:spPr>
    </xdr:pic>
    <xdr:clientData/>
  </xdr:twoCellAnchor>
  <xdr:twoCellAnchor editAs="oneCell">
    <xdr:from>
      <xdr:col>0</xdr:col>
      <xdr:colOff>266700</xdr:colOff>
      <xdr:row>14</xdr:row>
      <xdr:rowOff>28575</xdr:rowOff>
    </xdr:from>
    <xdr:to>
      <xdr:col>0</xdr:col>
      <xdr:colOff>971550</xdr:colOff>
      <xdr:row>17</xdr:row>
      <xdr:rowOff>161925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E8631275-D5F9-4148-AA5F-93BE16FADD4D}"/>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66700" y="6000750"/>
          <a:ext cx="704850" cy="7048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FE2F23FB-64D7-465C-A1CC-5EB871E55A05}"/>
            </a:ext>
          </a:extLst>
        </xdr:cNvPr>
        <xdr:cNvPicPr>
          <a:picLocks noChangeAspect="1"/>
        </xdr:cNvPicPr>
      </xdr:nvPicPr>
      <xdr:blipFill>
        <a:blip xmlns:r="http://schemas.openxmlformats.org/officeDocument/2006/relationships" r:embed="rId1"/>
        <a:stretch>
          <a:fillRect/>
        </a:stretch>
      </xdr:blipFill>
      <xdr:spPr>
        <a:xfrm>
          <a:off x="161925" y="66675"/>
          <a:ext cx="1054699" cy="1060796"/>
        </a:xfrm>
        <a:prstGeom prst="rect">
          <a:avLst/>
        </a:prstGeom>
      </xdr:spPr>
    </xdr:pic>
    <xdr:clientData/>
  </xdr:twoCellAnchor>
  <xdr:twoCellAnchor>
    <xdr:from>
      <xdr:col>0</xdr:col>
      <xdr:colOff>723900</xdr:colOff>
      <xdr:row>8</xdr:row>
      <xdr:rowOff>123825</xdr:rowOff>
    </xdr:from>
    <xdr:to>
      <xdr:col>3</xdr:col>
      <xdr:colOff>653648</xdr:colOff>
      <xdr:row>20</xdr:row>
      <xdr:rowOff>54125</xdr:rowOff>
    </xdr:to>
    <xdr:sp macro="" textlink="">
      <xdr:nvSpPr>
        <xdr:cNvPr id="3" name="Shape 424">
          <a:extLst>
            <a:ext uri="{FF2B5EF4-FFF2-40B4-BE49-F238E27FC236}">
              <a16:creationId xmlns:a16="http://schemas.microsoft.com/office/drawing/2014/main" id="{8A910A15-19DE-4C2C-AA7B-FB2DC92095D9}"/>
            </a:ext>
          </a:extLst>
        </xdr:cNvPr>
        <xdr:cNvSpPr/>
      </xdr:nvSpPr>
      <xdr:spPr>
        <a:xfrm>
          <a:off x="723900"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214182</xdr:colOff>
      <xdr:row>8</xdr:row>
      <xdr:rowOff>123825</xdr:rowOff>
    </xdr:from>
    <xdr:to>
      <xdr:col>7</xdr:col>
      <xdr:colOff>143930</xdr:colOff>
      <xdr:row>20</xdr:row>
      <xdr:rowOff>54125</xdr:rowOff>
    </xdr:to>
    <xdr:sp macro="" textlink="">
      <xdr:nvSpPr>
        <xdr:cNvPr id="4" name="Shape 424">
          <a:extLst>
            <a:ext uri="{FF2B5EF4-FFF2-40B4-BE49-F238E27FC236}">
              <a16:creationId xmlns:a16="http://schemas.microsoft.com/office/drawing/2014/main" id="{C115A578-E877-46B8-88D1-A7DD74E87FB7}"/>
            </a:ext>
          </a:extLst>
        </xdr:cNvPr>
        <xdr:cNvSpPr/>
      </xdr:nvSpPr>
      <xdr:spPr>
        <a:xfrm>
          <a:off x="3262182"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466464</xdr:colOff>
      <xdr:row>8</xdr:row>
      <xdr:rowOff>123825</xdr:rowOff>
    </xdr:from>
    <xdr:to>
      <xdr:col>10</xdr:col>
      <xdr:colOff>396212</xdr:colOff>
      <xdr:row>20</xdr:row>
      <xdr:rowOff>54125</xdr:rowOff>
    </xdr:to>
    <xdr:sp macro="" textlink="">
      <xdr:nvSpPr>
        <xdr:cNvPr id="5" name="Shape 424">
          <a:extLst>
            <a:ext uri="{FF2B5EF4-FFF2-40B4-BE49-F238E27FC236}">
              <a16:creationId xmlns:a16="http://schemas.microsoft.com/office/drawing/2014/main" id="{87F13B72-484D-47A2-92F1-05B4EB19809E}"/>
            </a:ext>
          </a:extLst>
        </xdr:cNvPr>
        <xdr:cNvSpPr/>
      </xdr:nvSpPr>
      <xdr:spPr>
        <a:xfrm>
          <a:off x="5800464"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600075</xdr:colOff>
      <xdr:row>21</xdr:row>
      <xdr:rowOff>6129</xdr:rowOff>
    </xdr:from>
    <xdr:to>
      <xdr:col>3</xdr:col>
      <xdr:colOff>657224</xdr:colOff>
      <xdr:row>29</xdr:row>
      <xdr:rowOff>89185</xdr:rowOff>
    </xdr:to>
    <xdr:grpSp>
      <xdr:nvGrpSpPr>
        <xdr:cNvPr id="6" name="Group 8">
          <a:extLst>
            <a:ext uri="{FF2B5EF4-FFF2-40B4-BE49-F238E27FC236}">
              <a16:creationId xmlns:a16="http://schemas.microsoft.com/office/drawing/2014/main" id="{336F8EC7-BBD4-4475-AEEE-0CE5EF7A2200}"/>
            </a:ext>
          </a:extLst>
        </xdr:cNvPr>
        <xdr:cNvGrpSpPr/>
      </xdr:nvGrpSpPr>
      <xdr:grpSpPr>
        <a:xfrm>
          <a:off x="600075" y="4006629"/>
          <a:ext cx="2343149" cy="1607056"/>
          <a:chOff x="203098" y="4478455"/>
          <a:chExt cx="3249171" cy="2142740"/>
        </a:xfrm>
      </xdr:grpSpPr>
      <xdr:sp macro="" textlink="">
        <xdr:nvSpPr>
          <xdr:cNvPr id="16" name="Rectangle 9">
            <a:extLst>
              <a:ext uri="{FF2B5EF4-FFF2-40B4-BE49-F238E27FC236}">
                <a16:creationId xmlns:a16="http://schemas.microsoft.com/office/drawing/2014/main" id="{2E855027-4A3F-490F-A493-9E86036FF987}"/>
              </a:ext>
            </a:extLst>
          </xdr:cNvPr>
          <xdr:cNvSpPr/>
        </xdr:nvSpPr>
        <xdr:spPr>
          <a:xfrm>
            <a:off x="203098" y="4478455"/>
            <a:ext cx="3249169"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1"/>
                </a:solidFill>
                <a:latin typeface="Nunito  "/>
              </a:rPr>
              <a:t>RACIONALIZACIÓN DE TRÁMITES</a:t>
            </a:r>
          </a:p>
        </xdr:txBody>
      </xdr:sp>
      <xdr:sp macro="" textlink="">
        <xdr:nvSpPr>
          <xdr:cNvPr id="17" name="Rectangle 10">
            <a:extLst>
              <a:ext uri="{FF2B5EF4-FFF2-40B4-BE49-F238E27FC236}">
                <a16:creationId xmlns:a16="http://schemas.microsoft.com/office/drawing/2014/main" id="{EED8E7C7-0D70-428E-99DB-873270013035}"/>
              </a:ext>
            </a:extLst>
          </xdr:cNvPr>
          <xdr:cNvSpPr/>
        </xdr:nvSpPr>
        <xdr:spPr>
          <a:xfrm>
            <a:off x="203099" y="5028452"/>
            <a:ext cx="3249170" cy="1592743"/>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Una racionalización o simplificación de un trámiteimplica: Disminución de costos. Disminución de requisitos para llevar a cabo el trámite. Disminución de tiempos de ejecución del trámite.</a:t>
            </a:r>
          </a:p>
        </xdr:txBody>
      </xdr:sp>
    </xdr:grpSp>
    <xdr:clientData/>
  </xdr:twoCellAnchor>
  <xdr:twoCellAnchor>
    <xdr:from>
      <xdr:col>4</xdr:col>
      <xdr:colOff>123826</xdr:colOff>
      <xdr:row>21</xdr:row>
      <xdr:rowOff>82329</xdr:rowOff>
    </xdr:from>
    <xdr:to>
      <xdr:col>7</xdr:col>
      <xdr:colOff>190500</xdr:colOff>
      <xdr:row>33</xdr:row>
      <xdr:rowOff>11648</xdr:rowOff>
    </xdr:to>
    <xdr:grpSp>
      <xdr:nvGrpSpPr>
        <xdr:cNvPr id="7" name="Group 11">
          <a:extLst>
            <a:ext uri="{FF2B5EF4-FFF2-40B4-BE49-F238E27FC236}">
              <a16:creationId xmlns:a16="http://schemas.microsoft.com/office/drawing/2014/main" id="{295FF3E1-D914-4551-97E3-ED64F6243AD8}"/>
            </a:ext>
          </a:extLst>
        </xdr:cNvPr>
        <xdr:cNvGrpSpPr/>
      </xdr:nvGrpSpPr>
      <xdr:grpSpPr>
        <a:xfrm>
          <a:off x="3171826" y="4082829"/>
          <a:ext cx="2352674" cy="2215319"/>
          <a:chOff x="151146" y="4478455"/>
          <a:chExt cx="3301121" cy="2953757"/>
        </a:xfrm>
      </xdr:grpSpPr>
      <xdr:sp macro="" textlink="">
        <xdr:nvSpPr>
          <xdr:cNvPr id="14" name="Rectangle 12">
            <a:extLst>
              <a:ext uri="{FF2B5EF4-FFF2-40B4-BE49-F238E27FC236}">
                <a16:creationId xmlns:a16="http://schemas.microsoft.com/office/drawing/2014/main" id="{586FC85D-6EB3-4951-BC08-0A604865CD35}"/>
              </a:ext>
            </a:extLst>
          </xdr:cNvPr>
          <xdr:cNvSpPr/>
        </xdr:nvSpPr>
        <xdr:spPr>
          <a:xfrm>
            <a:off x="203098" y="4478455"/>
            <a:ext cx="3249169" cy="776109"/>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a:solidFill>
                  <a:schemeClr val="accent2"/>
                </a:solidFill>
                <a:latin typeface="Nunito  "/>
              </a:rPr>
              <a:t>Relacionamiento con el ciudadano</a:t>
            </a:r>
          </a:p>
        </xdr:txBody>
      </xdr:sp>
      <xdr:sp macro="" textlink="">
        <xdr:nvSpPr>
          <xdr:cNvPr id="15" name="Rectangle 13">
            <a:extLst>
              <a:ext uri="{FF2B5EF4-FFF2-40B4-BE49-F238E27FC236}">
                <a16:creationId xmlns:a16="http://schemas.microsoft.com/office/drawing/2014/main" id="{241E5267-E919-4877-ABC3-347C73A677C6}"/>
              </a:ext>
            </a:extLst>
          </xdr:cNvPr>
          <xdr:cNvSpPr/>
        </xdr:nvSpPr>
        <xdr:spPr>
          <a:xfrm>
            <a:off x="151146" y="5104652"/>
            <a:ext cx="3249168" cy="232756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p>
        </xdr:txBody>
      </xdr:sp>
    </xdr:grpSp>
    <xdr:clientData/>
  </xdr:twoCellAnchor>
  <xdr:twoCellAnchor>
    <xdr:from>
      <xdr:col>7</xdr:col>
      <xdr:colOff>485775</xdr:colOff>
      <xdr:row>21</xdr:row>
      <xdr:rowOff>91854</xdr:rowOff>
    </xdr:from>
    <xdr:to>
      <xdr:col>10</xdr:col>
      <xdr:colOff>466724</xdr:colOff>
      <xdr:row>29</xdr:row>
      <xdr:rowOff>10256</xdr:rowOff>
    </xdr:to>
    <xdr:grpSp>
      <xdr:nvGrpSpPr>
        <xdr:cNvPr id="8" name="Group 14">
          <a:extLst>
            <a:ext uri="{FF2B5EF4-FFF2-40B4-BE49-F238E27FC236}">
              <a16:creationId xmlns:a16="http://schemas.microsoft.com/office/drawing/2014/main" id="{1BADA9C8-D135-4330-AFBE-44459A92FE1A}"/>
            </a:ext>
          </a:extLst>
        </xdr:cNvPr>
        <xdr:cNvGrpSpPr/>
      </xdr:nvGrpSpPr>
      <xdr:grpSpPr>
        <a:xfrm>
          <a:off x="5819775" y="4092354"/>
          <a:ext cx="2266949" cy="1442402"/>
          <a:chOff x="185267" y="4478455"/>
          <a:chExt cx="3267000" cy="1923201"/>
        </a:xfrm>
      </xdr:grpSpPr>
      <xdr:sp macro="" textlink="">
        <xdr:nvSpPr>
          <xdr:cNvPr id="12" name="Rectangle 15">
            <a:extLst>
              <a:ext uri="{FF2B5EF4-FFF2-40B4-BE49-F238E27FC236}">
                <a16:creationId xmlns:a16="http://schemas.microsoft.com/office/drawing/2014/main" id="{0BE95A95-FBE9-4D67-B010-97D8E7A603D4}"/>
              </a:ext>
            </a:extLst>
          </xdr:cNvPr>
          <xdr:cNvSpPr/>
        </xdr:nvSpPr>
        <xdr:spPr>
          <a:xfrm>
            <a:off x="203098" y="4478455"/>
            <a:ext cx="3249169" cy="368051"/>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solidFill>
                  <a:schemeClr val="accent4"/>
                </a:solidFill>
                <a:latin typeface="Nunito  "/>
              </a:rPr>
              <a:t>CONFLICTO DE INTERESES</a:t>
            </a:r>
          </a:p>
        </xdr:txBody>
      </xdr:sp>
      <xdr:sp macro="" textlink="">
        <xdr:nvSpPr>
          <xdr:cNvPr id="13" name="Rectangle 16">
            <a:extLst>
              <a:ext uri="{FF2B5EF4-FFF2-40B4-BE49-F238E27FC236}">
                <a16:creationId xmlns:a16="http://schemas.microsoft.com/office/drawing/2014/main" id="{0FC6EFA1-3B3A-4FBA-90B0-785E41271646}"/>
              </a:ext>
            </a:extLst>
          </xdr:cNvPr>
          <xdr:cNvSpPr/>
        </xdr:nvSpPr>
        <xdr:spPr>
          <a:xfrm>
            <a:off x="185267" y="5053852"/>
            <a:ext cx="3249169" cy="1347804"/>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El conflicto surge “cuando el interés general propio de la función pública entra en conflicto con el interés particular y directo del servidor público”.</a:t>
            </a:r>
          </a:p>
        </xdr:txBody>
      </xdr:sp>
    </xdr:grpSp>
    <xdr:clientData/>
  </xdr:twoCellAnchor>
  <xdr:twoCellAnchor editAs="oneCell">
    <xdr:from>
      <xdr:col>1</xdr:col>
      <xdr:colOff>609601</xdr:colOff>
      <xdr:row>12</xdr:row>
      <xdr:rowOff>85724</xdr:rowOff>
    </xdr:from>
    <xdr:to>
      <xdr:col>2</xdr:col>
      <xdr:colOff>638175</xdr:colOff>
      <xdr:row>18</xdr:row>
      <xdr:rowOff>35455</xdr:rowOff>
    </xdr:to>
    <xdr:pic>
      <xdr:nvPicPr>
        <xdr:cNvPr id="18" name="Imagen 17" descr="Guía para la Racionalización de Trámites - EVA - Función Pública">
          <a:hlinkClick xmlns:r="http://schemas.openxmlformats.org/officeDocument/2006/relationships" r:id="rId2"/>
          <a:extLst>
            <a:ext uri="{FF2B5EF4-FFF2-40B4-BE49-F238E27FC236}">
              <a16:creationId xmlns:a16="http://schemas.microsoft.com/office/drawing/2014/main" id="{016FC173-4477-42D2-B798-C614BCA668F3}"/>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5682" b="89773" l="9948" r="89529">
                      <a14:foregroundMark x1="31414" y1="5682" x2="31414" y2="5682"/>
                      <a14:foregroundMark x1="70681" y1="10227" x2="70681" y2="10227"/>
                      <a14:foregroundMark x1="15707" y1="7955" x2="15707" y2="7955"/>
                      <a14:foregroundMark x1="15183" y1="13636" x2="15183" y2="13636"/>
                      <a14:foregroundMark x1="16230" y1="21591" x2="16230" y2="21591"/>
                    </a14:backgroundRemoval>
                  </a14:imgEffect>
                </a14:imgLayer>
              </a14:imgProps>
            </a:ext>
            <a:ext uri="{28A0092B-C50C-407E-A947-70E740481C1C}">
              <a14:useLocalDpi xmlns:a14="http://schemas.microsoft.com/office/drawing/2010/main" val="0"/>
            </a:ext>
          </a:extLst>
        </a:blip>
        <a:srcRect/>
        <a:stretch>
          <a:fillRect/>
        </a:stretch>
      </xdr:blipFill>
      <xdr:spPr bwMode="auto">
        <a:xfrm>
          <a:off x="1371601" y="2371724"/>
          <a:ext cx="790574" cy="1092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38100</xdr:colOff>
      <xdr:row>11</xdr:row>
      <xdr:rowOff>152400</xdr:rowOff>
    </xdr:from>
    <xdr:to>
      <xdr:col>6</xdr:col>
      <xdr:colOff>342900</xdr:colOff>
      <xdr:row>17</xdr:row>
      <xdr:rowOff>76200</xdr:rowOff>
    </xdr:to>
    <xdr:pic>
      <xdr:nvPicPr>
        <xdr:cNvPr id="19" name="Imagen 18" descr="EVA - Espacio Virtual de Asesoria | Participacion-ciudadana">
          <a:hlinkClick xmlns:r="http://schemas.openxmlformats.org/officeDocument/2006/relationships" r:id="rId5"/>
          <a:extLst>
            <a:ext uri="{FF2B5EF4-FFF2-40B4-BE49-F238E27FC236}">
              <a16:creationId xmlns:a16="http://schemas.microsoft.com/office/drawing/2014/main" id="{C26FB230-EDD6-4E27-AB2B-EB26F5263307}"/>
            </a:ext>
          </a:extLst>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foregroundMark x1="39111" y1="32444" x2="39111" y2="32444"/>
                      <a14:foregroundMark x1="32444" y1="36889" x2="32444" y2="36889"/>
                      <a14:foregroundMark x1="41778" y1="37778" x2="41778" y2="37778"/>
                      <a14:foregroundMark x1="72444" y1="21333" x2="72444" y2="21333"/>
                      <a14:foregroundMark x1="69333" y1="37778" x2="69333" y2="37778"/>
                      <a14:foregroundMark x1="75556" y1="42667" x2="75556" y2="42667"/>
                      <a14:foregroundMark x1="75556" y1="39111" x2="75556" y2="39111"/>
                      <a14:foregroundMark x1="66222" y1="29778" x2="76444" y2="40444"/>
                      <a14:foregroundMark x1="32889" y1="30667" x2="34667" y2="33333"/>
                      <a14:foregroundMark x1="27556" y1="37333" x2="27556" y2="37333"/>
                      <a14:foregroundMark x1="65333" y1="74667" x2="65333" y2="74667"/>
                      <a14:foregroundMark x1="59556" y1="78667" x2="59556" y2="78667"/>
                      <a14:foregroundMark x1="52889" y1="80000" x2="52889" y2="80000"/>
                      <a14:foregroundMark x1="45778" y1="80000" x2="45778" y2="80000"/>
                      <a14:foregroundMark x1="40889" y1="74667" x2="40889" y2="746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848100" y="2247900"/>
          <a:ext cx="1066800"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361950</xdr:colOff>
      <xdr:row>11</xdr:row>
      <xdr:rowOff>171449</xdr:rowOff>
    </xdr:from>
    <xdr:to>
      <xdr:col>9</xdr:col>
      <xdr:colOff>485775</xdr:colOff>
      <xdr:row>16</xdr:row>
      <xdr:rowOff>104774</xdr:rowOff>
    </xdr:to>
    <xdr:pic>
      <xdr:nvPicPr>
        <xdr:cNvPr id="20" name="Imagen 19" descr="Icono de Conflicto de intereses Generic Detailed Outline | Freepik">
          <a:hlinkClick xmlns:r="http://schemas.openxmlformats.org/officeDocument/2006/relationships" r:id="rId8"/>
          <a:extLst>
            <a:ext uri="{FF2B5EF4-FFF2-40B4-BE49-F238E27FC236}">
              <a16:creationId xmlns:a16="http://schemas.microsoft.com/office/drawing/2014/main" id="{554D3FC6-2D1D-43DB-80F3-43FF3CDB131A}"/>
            </a:ext>
          </a:extLst>
        </xdr:cNvPr>
        <xdr:cNvPicPr>
          <a:picLocks noChangeAspect="1" noChangeArrowheads="1"/>
        </xdr:cNvPicPr>
      </xdr:nvPicPr>
      <xdr:blipFill>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457950" y="2266949"/>
          <a:ext cx="885825"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34</xdr:row>
      <xdr:rowOff>161925</xdr:rowOff>
    </xdr:from>
    <xdr:to>
      <xdr:col>1</xdr:col>
      <xdr:colOff>714375</xdr:colOff>
      <xdr:row>38</xdr:row>
      <xdr:rowOff>66675</xdr:rowOff>
    </xdr:to>
    <xdr:pic>
      <xdr:nvPicPr>
        <xdr:cNvPr id="22" name="Gráfico 21" descr="Hogar con relleno sólido">
          <a:hlinkClick xmlns:r="http://schemas.openxmlformats.org/officeDocument/2006/relationships" r:id="rId10"/>
          <a:extLst>
            <a:ext uri="{FF2B5EF4-FFF2-40B4-BE49-F238E27FC236}">
              <a16:creationId xmlns:a16="http://schemas.microsoft.com/office/drawing/2014/main" id="{6398B729-572B-4031-B97B-F6F47FD5C035}"/>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809625" y="6638925"/>
          <a:ext cx="666750" cy="6667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1019175</xdr:colOff>
      <xdr:row>2</xdr:row>
      <xdr:rowOff>257175</xdr:rowOff>
    </xdr:to>
    <xdr:pic>
      <xdr:nvPicPr>
        <xdr:cNvPr id="2" name="Picture 647898253">
          <a:extLst>
            <a:ext uri="{FF2B5EF4-FFF2-40B4-BE49-F238E27FC236}">
              <a16:creationId xmlns:a16="http://schemas.microsoft.com/office/drawing/2014/main" id="{0F7278AD-7B40-46A7-AD9A-6ED6CBA264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733424" cy="800099"/>
        </a:xfrm>
        <a:prstGeom prst="rect">
          <a:avLst/>
        </a:prstGeom>
      </xdr:spPr>
    </xdr:pic>
    <xdr:clientData/>
  </xdr:twoCellAnchor>
  <xdr:twoCellAnchor editAs="oneCell">
    <xdr:from>
      <xdr:col>1</xdr:col>
      <xdr:colOff>114300</xdr:colOff>
      <xdr:row>8</xdr:row>
      <xdr:rowOff>76200</xdr:rowOff>
    </xdr:from>
    <xdr:to>
      <xdr:col>1</xdr:col>
      <xdr:colOff>838200</xdr:colOff>
      <xdr:row>12</xdr:row>
      <xdr:rowOff>38100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1F9ECF0D-A544-4019-A950-232A58F0F63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43050" y="5800725"/>
          <a:ext cx="723900" cy="723900"/>
        </a:xfrm>
        <a:prstGeom prst="rect">
          <a:avLst/>
        </a:prstGeom>
      </xdr:spPr>
    </xdr:pic>
    <xdr:clientData/>
  </xdr:twoCellAnchor>
  <xdr:twoCellAnchor editAs="oneCell">
    <xdr:from>
      <xdr:col>0</xdr:col>
      <xdr:colOff>285750</xdr:colOff>
      <xdr:row>9</xdr:row>
      <xdr:rowOff>0</xdr:rowOff>
    </xdr:from>
    <xdr:to>
      <xdr:col>0</xdr:col>
      <xdr:colOff>1047750</xdr:colOff>
      <xdr:row>12</xdr:row>
      <xdr:rowOff>190500</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F2371FF-3F01-4403-BE7F-BBF1D7D7744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5724525"/>
          <a:ext cx="762000" cy="762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1085849</xdr:colOff>
      <xdr:row>2</xdr:row>
      <xdr:rowOff>238125</xdr:rowOff>
    </xdr:to>
    <xdr:pic>
      <xdr:nvPicPr>
        <xdr:cNvPr id="2" name="Picture 647898253">
          <a:extLst>
            <a:ext uri="{FF2B5EF4-FFF2-40B4-BE49-F238E27FC236}">
              <a16:creationId xmlns:a16="http://schemas.microsoft.com/office/drawing/2014/main" id="{831BBA32-C171-42FF-A378-53C708FA45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1"/>
          <a:ext cx="800099" cy="781049"/>
        </a:xfrm>
        <a:prstGeom prst="rect">
          <a:avLst/>
        </a:prstGeom>
      </xdr:spPr>
    </xdr:pic>
    <xdr:clientData/>
  </xdr:twoCellAnchor>
  <xdr:twoCellAnchor editAs="oneCell">
    <xdr:from>
      <xdr:col>1</xdr:col>
      <xdr:colOff>361950</xdr:colOff>
      <xdr:row>11</xdr:row>
      <xdr:rowOff>28575</xdr:rowOff>
    </xdr:from>
    <xdr:to>
      <xdr:col>1</xdr:col>
      <xdr:colOff>1047750</xdr:colOff>
      <xdr:row>13</xdr:row>
      <xdr:rowOff>333375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C62FA5A1-3836-45A0-BBA2-F001D4A17FD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43100" y="5019675"/>
          <a:ext cx="685800" cy="685800"/>
        </a:xfrm>
        <a:prstGeom prst="rect">
          <a:avLst/>
        </a:prstGeom>
      </xdr:spPr>
    </xdr:pic>
    <xdr:clientData/>
  </xdr:twoCellAnchor>
  <xdr:twoCellAnchor editAs="oneCell">
    <xdr:from>
      <xdr:col>0</xdr:col>
      <xdr:colOff>285750</xdr:colOff>
      <xdr:row>11</xdr:row>
      <xdr:rowOff>0</xdr:rowOff>
    </xdr:from>
    <xdr:to>
      <xdr:col>0</xdr:col>
      <xdr:colOff>1047750</xdr:colOff>
      <xdr:row>14</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362BA63F-B4B7-424E-A2E2-D5E2247282ED}"/>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5724525"/>
          <a:ext cx="762000" cy="762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1057275</xdr:colOff>
      <xdr:row>2</xdr:row>
      <xdr:rowOff>266700</xdr:rowOff>
    </xdr:to>
    <xdr:pic>
      <xdr:nvPicPr>
        <xdr:cNvPr id="2" name="Picture 647898253">
          <a:extLst>
            <a:ext uri="{FF2B5EF4-FFF2-40B4-BE49-F238E27FC236}">
              <a16:creationId xmlns:a16="http://schemas.microsoft.com/office/drawing/2014/main" id="{8C348908-503E-41C7-8722-853A50D5AE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1"/>
          <a:ext cx="771525" cy="809624"/>
        </a:xfrm>
        <a:prstGeom prst="rect">
          <a:avLst/>
        </a:prstGeom>
      </xdr:spPr>
    </xdr:pic>
    <xdr:clientData/>
  </xdr:twoCellAnchor>
  <xdr:twoCellAnchor editAs="oneCell">
    <xdr:from>
      <xdr:col>1</xdr:col>
      <xdr:colOff>247650</xdr:colOff>
      <xdr:row>14</xdr:row>
      <xdr:rowOff>0</xdr:rowOff>
    </xdr:from>
    <xdr:to>
      <xdr:col>1</xdr:col>
      <xdr:colOff>933450</xdr:colOff>
      <xdr:row>16</xdr:row>
      <xdr:rowOff>304800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C6851B66-388D-4B35-B1B3-95D042D75B1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14475" y="6353175"/>
          <a:ext cx="685800" cy="685800"/>
        </a:xfrm>
        <a:prstGeom prst="rect">
          <a:avLst/>
        </a:prstGeom>
      </xdr:spPr>
    </xdr:pic>
    <xdr:clientData/>
  </xdr:twoCellAnchor>
  <xdr:twoCellAnchor editAs="oneCell">
    <xdr:from>
      <xdr:col>0</xdr:col>
      <xdr:colOff>285750</xdr:colOff>
      <xdr:row>14</xdr:row>
      <xdr:rowOff>0</xdr:rowOff>
    </xdr:from>
    <xdr:to>
      <xdr:col>0</xdr:col>
      <xdr:colOff>1047750</xdr:colOff>
      <xdr:row>17</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5E0DF973-7CF6-487B-B41F-3C5E8EC6FAB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4991100"/>
          <a:ext cx="762000" cy="762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361951</xdr:colOff>
      <xdr:row>0</xdr:row>
      <xdr:rowOff>38102</xdr:rowOff>
    </xdr:from>
    <xdr:to>
      <xdr:col>0</xdr:col>
      <xdr:colOff>1085851</xdr:colOff>
      <xdr:row>2</xdr:row>
      <xdr:rowOff>285751</xdr:rowOff>
    </xdr:to>
    <xdr:pic>
      <xdr:nvPicPr>
        <xdr:cNvPr id="2" name="Picture 647898253">
          <a:extLst>
            <a:ext uri="{FF2B5EF4-FFF2-40B4-BE49-F238E27FC236}">
              <a16:creationId xmlns:a16="http://schemas.microsoft.com/office/drawing/2014/main" id="{365F6514-65C8-4189-8016-96CCCDA14E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1" y="38102"/>
          <a:ext cx="723900" cy="828674"/>
        </a:xfrm>
        <a:prstGeom prst="rect">
          <a:avLst/>
        </a:prstGeom>
      </xdr:spPr>
    </xdr:pic>
    <xdr:clientData/>
  </xdr:twoCellAnchor>
  <xdr:twoCellAnchor editAs="oneCell">
    <xdr:from>
      <xdr:col>1</xdr:col>
      <xdr:colOff>390525</xdr:colOff>
      <xdr:row>12</xdr:row>
      <xdr:rowOff>123825</xdr:rowOff>
    </xdr:from>
    <xdr:to>
      <xdr:col>1</xdr:col>
      <xdr:colOff>990600</xdr:colOff>
      <xdr:row>16</xdr:row>
      <xdr:rowOff>76200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8E53B475-7257-4321-8238-D62324AD152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38325" y="4943475"/>
          <a:ext cx="600075" cy="600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15357-95FE-448C-BE53-654FF16443B7}">
  <dimension ref="A1:O36"/>
  <sheetViews>
    <sheetView workbookViewId="0">
      <selection activeCell="Q13" sqref="Q13"/>
    </sheetView>
  </sheetViews>
  <sheetFormatPr baseColWidth="10" defaultRowHeight="14.25"/>
  <cols>
    <col min="1" max="16384" width="11.42578125" style="73"/>
  </cols>
  <sheetData>
    <row r="1" spans="1:15" ht="15" customHeight="1">
      <c r="A1" s="183"/>
      <c r="B1" s="187" t="s">
        <v>47</v>
      </c>
      <c r="C1" s="187"/>
      <c r="D1" s="187"/>
      <c r="E1" s="187"/>
      <c r="F1" s="187"/>
      <c r="G1" s="187"/>
      <c r="H1" s="187"/>
      <c r="I1" s="187"/>
      <c r="J1" s="187"/>
      <c r="K1" s="187"/>
      <c r="L1" s="118"/>
      <c r="M1" s="118"/>
      <c r="N1" s="118"/>
      <c r="O1" s="118"/>
    </row>
    <row r="2" spans="1:15" ht="30.75" customHeight="1">
      <c r="A2" s="183"/>
      <c r="B2" s="187"/>
      <c r="C2" s="187"/>
      <c r="D2" s="187"/>
      <c r="E2" s="187"/>
      <c r="F2" s="187"/>
      <c r="G2" s="187"/>
      <c r="H2" s="187"/>
      <c r="I2" s="187"/>
      <c r="J2" s="187"/>
      <c r="K2" s="187"/>
      <c r="L2" s="118"/>
      <c r="M2" s="118"/>
      <c r="N2" s="118"/>
      <c r="O2" s="118"/>
    </row>
    <row r="3" spans="1:15" ht="42.75" customHeight="1">
      <c r="A3" s="184"/>
      <c r="B3" s="187"/>
      <c r="C3" s="187"/>
      <c r="D3" s="187"/>
      <c r="E3" s="187"/>
      <c r="F3" s="187"/>
      <c r="G3" s="187"/>
      <c r="H3" s="187"/>
      <c r="I3" s="187"/>
      <c r="J3" s="187"/>
      <c r="K3" s="187"/>
      <c r="L3" s="119"/>
      <c r="M3" s="119"/>
      <c r="N3" s="119"/>
      <c r="O3" s="119"/>
    </row>
    <row r="4" spans="1:15" ht="26.25" customHeight="1">
      <c r="A4" s="185" t="s">
        <v>250</v>
      </c>
      <c r="B4" s="185"/>
      <c r="C4" s="185" t="s">
        <v>251</v>
      </c>
      <c r="D4" s="185"/>
      <c r="E4" s="185"/>
      <c r="F4" s="185"/>
      <c r="G4" s="185"/>
      <c r="H4" s="185"/>
      <c r="I4" s="186" t="s">
        <v>252</v>
      </c>
      <c r="J4" s="186"/>
      <c r="K4" s="186"/>
    </row>
    <row r="5" spans="1:15">
      <c r="A5" s="185"/>
      <c r="B5" s="185"/>
      <c r="C5" s="185"/>
      <c r="D5" s="185"/>
      <c r="E5" s="185"/>
      <c r="F5" s="185"/>
      <c r="G5" s="185"/>
      <c r="H5" s="185"/>
      <c r="I5" s="186"/>
      <c r="J5" s="186"/>
      <c r="K5" s="186"/>
    </row>
    <row r="6" spans="1:15" ht="30" customHeight="1">
      <c r="A6" s="188">
        <v>1</v>
      </c>
      <c r="B6" s="189"/>
      <c r="C6" s="190" t="s">
        <v>253</v>
      </c>
      <c r="D6" s="191"/>
      <c r="E6" s="191"/>
      <c r="F6" s="191"/>
      <c r="G6" s="191"/>
      <c r="H6" s="192"/>
      <c r="I6" s="194">
        <v>45681</v>
      </c>
      <c r="J6" s="193"/>
      <c r="K6" s="189"/>
    </row>
    <row r="7" spans="1:15" ht="30" customHeight="1">
      <c r="A7" s="188"/>
      <c r="B7" s="189"/>
      <c r="C7" s="190"/>
      <c r="D7" s="191"/>
      <c r="E7" s="191"/>
      <c r="F7" s="191"/>
      <c r="G7" s="191"/>
      <c r="H7" s="192"/>
      <c r="I7" s="188"/>
      <c r="J7" s="193"/>
      <c r="K7" s="189"/>
    </row>
    <row r="8" spans="1:15" ht="30" customHeight="1">
      <c r="A8" s="188"/>
      <c r="B8" s="189"/>
      <c r="C8" s="190"/>
      <c r="D8" s="191"/>
      <c r="E8" s="191"/>
      <c r="F8" s="191"/>
      <c r="G8" s="191"/>
      <c r="H8" s="192"/>
      <c r="I8" s="188"/>
      <c r="J8" s="193"/>
      <c r="K8" s="189"/>
    </row>
    <row r="9" spans="1:15" ht="30" customHeight="1">
      <c r="A9" s="188"/>
      <c r="B9" s="189"/>
      <c r="C9" s="190"/>
      <c r="D9" s="191"/>
      <c r="E9" s="191"/>
      <c r="F9" s="191"/>
      <c r="G9" s="191"/>
      <c r="H9" s="192"/>
      <c r="I9" s="188"/>
      <c r="J9" s="193"/>
      <c r="K9" s="189"/>
    </row>
    <row r="10" spans="1:15" ht="30" customHeight="1">
      <c r="A10" s="188"/>
      <c r="B10" s="189"/>
      <c r="C10" s="190"/>
      <c r="D10" s="191"/>
      <c r="E10" s="191"/>
      <c r="F10" s="191"/>
      <c r="G10" s="191"/>
      <c r="H10" s="192"/>
      <c r="I10" s="188"/>
      <c r="J10" s="193"/>
      <c r="K10" s="189"/>
    </row>
    <row r="11" spans="1:15" ht="30" customHeight="1">
      <c r="A11" s="188"/>
      <c r="B11" s="189"/>
      <c r="C11" s="190"/>
      <c r="D11" s="191"/>
      <c r="E11" s="191"/>
      <c r="F11" s="191"/>
      <c r="G11" s="191"/>
      <c r="H11" s="192"/>
      <c r="I11" s="188"/>
      <c r="J11" s="193"/>
      <c r="K11" s="189"/>
    </row>
    <row r="12" spans="1:15" ht="30" customHeight="1">
      <c r="A12" s="188"/>
      <c r="B12" s="189"/>
      <c r="C12" s="190"/>
      <c r="D12" s="191"/>
      <c r="E12" s="191"/>
      <c r="F12" s="191"/>
      <c r="G12" s="191"/>
      <c r="H12" s="192"/>
      <c r="I12" s="188"/>
      <c r="J12" s="193"/>
      <c r="K12" s="189"/>
    </row>
    <row r="13" spans="1:15" ht="30" customHeight="1">
      <c r="A13" s="188"/>
      <c r="B13" s="189"/>
      <c r="C13" s="190"/>
      <c r="D13" s="191"/>
      <c r="E13" s="191"/>
      <c r="F13" s="191"/>
      <c r="G13" s="191"/>
      <c r="H13" s="192"/>
      <c r="I13" s="188"/>
      <c r="J13" s="193"/>
      <c r="K13" s="189"/>
    </row>
    <row r="14" spans="1:15" ht="30" customHeight="1">
      <c r="A14" s="188"/>
      <c r="B14" s="189"/>
      <c r="C14" s="190"/>
      <c r="D14" s="191"/>
      <c r="E14" s="191"/>
      <c r="F14" s="191"/>
      <c r="G14" s="191"/>
      <c r="H14" s="192"/>
      <c r="I14" s="188"/>
      <c r="J14" s="193"/>
      <c r="K14" s="189"/>
    </row>
    <row r="15" spans="1:15" ht="30" customHeight="1">
      <c r="A15" s="188"/>
      <c r="B15" s="189"/>
      <c r="C15" s="190"/>
      <c r="D15" s="191"/>
      <c r="E15" s="191"/>
      <c r="F15" s="191"/>
      <c r="G15" s="191"/>
      <c r="H15" s="192"/>
      <c r="I15" s="188"/>
      <c r="J15" s="193"/>
      <c r="K15" s="189"/>
    </row>
    <row r="16" spans="1:15" ht="30" customHeight="1">
      <c r="A16" s="188"/>
      <c r="B16" s="189"/>
      <c r="C16" s="190"/>
      <c r="D16" s="191"/>
      <c r="E16" s="191"/>
      <c r="F16" s="191"/>
      <c r="G16" s="191"/>
      <c r="H16" s="192"/>
      <c r="I16" s="188"/>
      <c r="J16" s="193"/>
      <c r="K16" s="189"/>
    </row>
    <row r="17" spans="1:11" ht="30" customHeight="1">
      <c r="A17" s="188"/>
      <c r="B17" s="189"/>
      <c r="C17" s="190"/>
      <c r="D17" s="191"/>
      <c r="E17" s="191"/>
      <c r="F17" s="191"/>
      <c r="G17" s="191"/>
      <c r="H17" s="192"/>
      <c r="I17" s="188"/>
      <c r="J17" s="193"/>
      <c r="K17" s="189"/>
    </row>
    <row r="18" spans="1:11" ht="30" customHeight="1">
      <c r="A18" s="188"/>
      <c r="B18" s="189"/>
      <c r="C18" s="190"/>
      <c r="D18" s="191"/>
      <c r="E18" s="191"/>
      <c r="F18" s="191"/>
      <c r="G18" s="191"/>
      <c r="H18" s="192"/>
      <c r="I18" s="188"/>
      <c r="J18" s="193"/>
      <c r="K18" s="189"/>
    </row>
    <row r="19" spans="1:11" ht="30" customHeight="1">
      <c r="A19" s="188"/>
      <c r="B19" s="189"/>
      <c r="C19" s="190"/>
      <c r="D19" s="191"/>
      <c r="E19" s="191"/>
      <c r="F19" s="191"/>
      <c r="G19" s="191"/>
      <c r="H19" s="192"/>
      <c r="I19" s="188"/>
      <c r="J19" s="193"/>
      <c r="K19" s="189"/>
    </row>
    <row r="20" spans="1:11" ht="30" customHeight="1">
      <c r="A20" s="188"/>
      <c r="B20" s="189"/>
      <c r="C20" s="190"/>
      <c r="D20" s="191"/>
      <c r="E20" s="191"/>
      <c r="F20" s="191"/>
      <c r="G20" s="191"/>
      <c r="H20" s="192"/>
      <c r="I20" s="188"/>
      <c r="J20" s="193"/>
      <c r="K20" s="189"/>
    </row>
    <row r="21" spans="1:11" ht="30" customHeight="1">
      <c r="A21" s="188"/>
      <c r="B21" s="189"/>
      <c r="C21" s="190"/>
      <c r="D21" s="191"/>
      <c r="E21" s="191"/>
      <c r="F21" s="191"/>
      <c r="G21" s="191"/>
      <c r="H21" s="192"/>
      <c r="I21" s="188"/>
      <c r="J21" s="193"/>
      <c r="K21" s="189"/>
    </row>
    <row r="22" spans="1:11" ht="30" customHeight="1">
      <c r="A22" s="188"/>
      <c r="B22" s="189"/>
      <c r="C22" s="190"/>
      <c r="D22" s="191"/>
      <c r="E22" s="191"/>
      <c r="F22" s="191"/>
      <c r="G22" s="191"/>
      <c r="H22" s="192"/>
      <c r="I22" s="188"/>
      <c r="J22" s="193"/>
      <c r="K22" s="189"/>
    </row>
    <row r="23" spans="1:11" ht="30" customHeight="1">
      <c r="A23" s="188"/>
      <c r="B23" s="189"/>
      <c r="C23" s="190"/>
      <c r="D23" s="191"/>
      <c r="E23" s="191"/>
      <c r="F23" s="191"/>
      <c r="G23" s="191"/>
      <c r="H23" s="192"/>
      <c r="I23" s="188"/>
      <c r="J23" s="193"/>
      <c r="K23" s="189"/>
    </row>
    <row r="24" spans="1:11" ht="30" customHeight="1">
      <c r="A24" s="188"/>
      <c r="B24" s="189"/>
      <c r="C24" s="190"/>
      <c r="D24" s="191"/>
      <c r="E24" s="191"/>
      <c r="F24" s="191"/>
      <c r="G24" s="191"/>
      <c r="H24" s="192"/>
      <c r="I24" s="188"/>
      <c r="J24" s="193"/>
      <c r="K24" s="189"/>
    </row>
    <row r="25" spans="1:11" ht="30" customHeight="1">
      <c r="A25" s="188"/>
      <c r="B25" s="189"/>
      <c r="C25" s="190"/>
      <c r="D25" s="191"/>
      <c r="E25" s="191"/>
      <c r="F25" s="191"/>
      <c r="G25" s="191"/>
      <c r="H25" s="192"/>
      <c r="I25" s="188"/>
      <c r="J25" s="193"/>
      <c r="K25" s="189"/>
    </row>
    <row r="26" spans="1:11" ht="30" customHeight="1">
      <c r="A26" s="188"/>
      <c r="B26" s="189"/>
      <c r="C26" s="190"/>
      <c r="D26" s="191"/>
      <c r="E26" s="191"/>
      <c r="F26" s="191"/>
      <c r="G26" s="191"/>
      <c r="H26" s="192"/>
      <c r="I26" s="188"/>
      <c r="J26" s="193"/>
      <c r="K26" s="189"/>
    </row>
    <row r="27" spans="1:11" ht="30" customHeight="1">
      <c r="A27" s="188"/>
      <c r="B27" s="189"/>
      <c r="C27" s="190"/>
      <c r="D27" s="191"/>
      <c r="E27" s="191"/>
      <c r="F27" s="191"/>
      <c r="G27" s="191"/>
      <c r="H27" s="192"/>
      <c r="I27" s="188"/>
      <c r="J27" s="193"/>
      <c r="K27" s="189"/>
    </row>
    <row r="28" spans="1:11" ht="30" customHeight="1">
      <c r="A28" s="188"/>
      <c r="B28" s="189"/>
      <c r="C28" s="190"/>
      <c r="D28" s="191"/>
      <c r="E28" s="191"/>
      <c r="F28" s="191"/>
      <c r="G28" s="191"/>
      <c r="H28" s="192"/>
      <c r="I28" s="188"/>
      <c r="J28" s="193"/>
      <c r="K28" s="189"/>
    </row>
    <row r="29" spans="1:11" ht="30" customHeight="1">
      <c r="A29" s="188"/>
      <c r="B29" s="189"/>
      <c r="C29" s="190"/>
      <c r="D29" s="191"/>
      <c r="E29" s="191"/>
      <c r="F29" s="191"/>
      <c r="G29" s="191"/>
      <c r="H29" s="192"/>
      <c r="I29" s="188"/>
      <c r="J29" s="193"/>
      <c r="K29" s="189"/>
    </row>
    <row r="30" spans="1:11" ht="30" customHeight="1">
      <c r="A30" s="188"/>
      <c r="B30" s="189"/>
      <c r="C30" s="190"/>
      <c r="D30" s="191"/>
      <c r="E30" s="191"/>
      <c r="F30" s="191"/>
      <c r="G30" s="191"/>
      <c r="H30" s="192"/>
      <c r="I30" s="188"/>
      <c r="J30" s="193"/>
      <c r="K30" s="189"/>
    </row>
    <row r="31" spans="1:11" ht="30" customHeight="1">
      <c r="A31" s="188"/>
      <c r="B31" s="189"/>
      <c r="C31" s="190"/>
      <c r="D31" s="191"/>
      <c r="E31" s="191"/>
      <c r="F31" s="191"/>
      <c r="G31" s="191"/>
      <c r="H31" s="192"/>
      <c r="I31" s="188"/>
      <c r="J31" s="193"/>
      <c r="K31" s="189"/>
    </row>
    <row r="32" spans="1:11" ht="30" customHeight="1">
      <c r="A32" s="188"/>
      <c r="B32" s="189"/>
      <c r="C32" s="190"/>
      <c r="D32" s="191"/>
      <c r="E32" s="191"/>
      <c r="F32" s="191"/>
      <c r="G32" s="191"/>
      <c r="H32" s="192"/>
      <c r="I32" s="188"/>
      <c r="J32" s="193"/>
      <c r="K32" s="189"/>
    </row>
    <row r="33" spans="1:11" ht="30" customHeight="1">
      <c r="A33" s="188"/>
      <c r="B33" s="189"/>
      <c r="C33" s="190"/>
      <c r="D33" s="191"/>
      <c r="E33" s="191"/>
      <c r="F33" s="191"/>
      <c r="G33" s="191"/>
      <c r="H33" s="192"/>
      <c r="I33" s="188"/>
      <c r="J33" s="193"/>
      <c r="K33" s="189"/>
    </row>
    <row r="34" spans="1:11" ht="30" customHeight="1">
      <c r="A34" s="188"/>
      <c r="B34" s="189"/>
      <c r="C34" s="190"/>
      <c r="D34" s="191"/>
      <c r="E34" s="191"/>
      <c r="F34" s="191"/>
      <c r="G34" s="191"/>
      <c r="H34" s="192"/>
      <c r="I34" s="188"/>
      <c r="J34" s="193"/>
      <c r="K34" s="189"/>
    </row>
    <row r="35" spans="1:11" ht="30" customHeight="1">
      <c r="A35" s="188"/>
      <c r="B35" s="189"/>
      <c r="C35" s="190"/>
      <c r="D35" s="191"/>
      <c r="E35" s="191"/>
      <c r="F35" s="191"/>
      <c r="G35" s="191"/>
      <c r="H35" s="192"/>
      <c r="I35" s="188"/>
      <c r="J35" s="193"/>
      <c r="K35" s="189"/>
    </row>
    <row r="36" spans="1:11" ht="30" customHeight="1">
      <c r="A36" s="188"/>
      <c r="B36" s="189"/>
      <c r="C36" s="190"/>
      <c r="D36" s="191"/>
      <c r="E36" s="191"/>
      <c r="F36" s="191"/>
      <c r="G36" s="191"/>
      <c r="H36" s="192"/>
      <c r="I36" s="188"/>
      <c r="J36" s="193"/>
      <c r="K36" s="189"/>
    </row>
  </sheetData>
  <mergeCells count="98">
    <mergeCell ref="I25:K25"/>
    <mergeCell ref="I26:K26"/>
    <mergeCell ref="I27:K27"/>
    <mergeCell ref="I28:K28"/>
    <mergeCell ref="I36:K36"/>
    <mergeCell ref="I30:K30"/>
    <mergeCell ref="I31:K31"/>
    <mergeCell ref="I32:K32"/>
    <mergeCell ref="I33:K33"/>
    <mergeCell ref="I34:K34"/>
    <mergeCell ref="I35:K35"/>
    <mergeCell ref="I12:K12"/>
    <mergeCell ref="I13:K13"/>
    <mergeCell ref="I14:K14"/>
    <mergeCell ref="I15:K15"/>
    <mergeCell ref="I16:K16"/>
    <mergeCell ref="I17:K17"/>
    <mergeCell ref="C33:H33"/>
    <mergeCell ref="C34:H34"/>
    <mergeCell ref="C35:H35"/>
    <mergeCell ref="C36:H36"/>
    <mergeCell ref="C31:H31"/>
    <mergeCell ref="C32:H32"/>
    <mergeCell ref="C20:H20"/>
    <mergeCell ref="I29:K29"/>
    <mergeCell ref="I18:K18"/>
    <mergeCell ref="I19:K19"/>
    <mergeCell ref="I20:K20"/>
    <mergeCell ref="I21:K21"/>
    <mergeCell ref="I22:K22"/>
    <mergeCell ref="I23:K23"/>
    <mergeCell ref="I24:K24"/>
    <mergeCell ref="I6:K6"/>
    <mergeCell ref="I7:K7"/>
    <mergeCell ref="I8:K8"/>
    <mergeCell ref="I9:K9"/>
    <mergeCell ref="I10:K10"/>
    <mergeCell ref="I11:K11"/>
    <mergeCell ref="C27:H27"/>
    <mergeCell ref="C28:H28"/>
    <mergeCell ref="C29:H29"/>
    <mergeCell ref="C30:H30"/>
    <mergeCell ref="C21:H21"/>
    <mergeCell ref="C22:H22"/>
    <mergeCell ref="C23:H23"/>
    <mergeCell ref="C24:H24"/>
    <mergeCell ref="C25:H25"/>
    <mergeCell ref="C26:H26"/>
    <mergeCell ref="C15:H15"/>
    <mergeCell ref="C16:H16"/>
    <mergeCell ref="C17:H17"/>
    <mergeCell ref="C18:H18"/>
    <mergeCell ref="C19:H19"/>
    <mergeCell ref="A36:B36"/>
    <mergeCell ref="C6:H6"/>
    <mergeCell ref="C7:H7"/>
    <mergeCell ref="C8:H8"/>
    <mergeCell ref="C9:H9"/>
    <mergeCell ref="C10:H10"/>
    <mergeCell ref="C11:H11"/>
    <mergeCell ref="C12:H12"/>
    <mergeCell ref="C13:H13"/>
    <mergeCell ref="C14:H14"/>
    <mergeCell ref="A30:B30"/>
    <mergeCell ref="A31:B31"/>
    <mergeCell ref="A32:B32"/>
    <mergeCell ref="A33:B33"/>
    <mergeCell ref="A34:B34"/>
    <mergeCell ref="A35:B35"/>
    <mergeCell ref="A29:B29"/>
    <mergeCell ref="A18:B18"/>
    <mergeCell ref="A19:B19"/>
    <mergeCell ref="A20:B20"/>
    <mergeCell ref="A21:B21"/>
    <mergeCell ref="A22:B22"/>
    <mergeCell ref="A23:B23"/>
    <mergeCell ref="A24:B24"/>
    <mergeCell ref="A25:B25"/>
    <mergeCell ref="A26:B26"/>
    <mergeCell ref="A27:B27"/>
    <mergeCell ref="A28:B28"/>
    <mergeCell ref="A17:B17"/>
    <mergeCell ref="A6:B6"/>
    <mergeCell ref="A7:B7"/>
    <mergeCell ref="A8:B8"/>
    <mergeCell ref="A9:B9"/>
    <mergeCell ref="A10:B10"/>
    <mergeCell ref="A11:B11"/>
    <mergeCell ref="A12:B12"/>
    <mergeCell ref="A13:B13"/>
    <mergeCell ref="A14:B14"/>
    <mergeCell ref="A15:B15"/>
    <mergeCell ref="A16:B16"/>
    <mergeCell ref="A1:A3"/>
    <mergeCell ref="A4:B5"/>
    <mergeCell ref="C4:H5"/>
    <mergeCell ref="I4:K5"/>
    <mergeCell ref="B1:K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75ED5-634C-4CA1-B7A4-72BF222F7424}">
  <dimension ref="A1:Q35"/>
  <sheetViews>
    <sheetView workbookViewId="0">
      <selection sqref="A1:B7"/>
    </sheetView>
  </sheetViews>
  <sheetFormatPr baseColWidth="10" defaultRowHeight="15"/>
  <cols>
    <col min="11" max="11" width="22.140625" customWidth="1"/>
  </cols>
  <sheetData>
    <row r="1" spans="1:11">
      <c r="A1" s="195" t="s">
        <v>89</v>
      </c>
      <c r="B1" s="195"/>
      <c r="C1" s="196" t="s">
        <v>0</v>
      </c>
      <c r="D1" s="197"/>
      <c r="E1" s="197"/>
      <c r="F1" s="197"/>
      <c r="G1" s="197"/>
      <c r="H1" s="197"/>
      <c r="I1" s="197"/>
      <c r="J1" s="197"/>
      <c r="K1" s="197"/>
    </row>
    <row r="2" spans="1:11">
      <c r="A2" s="195"/>
      <c r="B2" s="195"/>
      <c r="C2" s="197"/>
      <c r="D2" s="197"/>
      <c r="E2" s="197"/>
      <c r="F2" s="197"/>
      <c r="G2" s="197"/>
      <c r="H2" s="197"/>
      <c r="I2" s="197"/>
      <c r="J2" s="197"/>
      <c r="K2" s="197"/>
    </row>
    <row r="3" spans="1:11">
      <c r="A3" s="195"/>
      <c r="B3" s="195"/>
      <c r="C3" s="197"/>
      <c r="D3" s="197"/>
      <c r="E3" s="197"/>
      <c r="F3" s="197"/>
      <c r="G3" s="197"/>
      <c r="H3" s="197"/>
      <c r="I3" s="197"/>
      <c r="J3" s="197"/>
      <c r="K3" s="197"/>
    </row>
    <row r="4" spans="1:11">
      <c r="A4" s="195"/>
      <c r="B4" s="195"/>
      <c r="C4" s="197"/>
      <c r="D4" s="197"/>
      <c r="E4" s="197"/>
      <c r="F4" s="197"/>
      <c r="G4" s="197"/>
      <c r="H4" s="197"/>
      <c r="I4" s="197"/>
      <c r="J4" s="197"/>
      <c r="K4" s="197"/>
    </row>
    <row r="5" spans="1:11">
      <c r="A5" s="195"/>
      <c r="B5" s="195"/>
      <c r="C5" s="197"/>
      <c r="D5" s="197"/>
      <c r="E5" s="197"/>
      <c r="F5" s="197"/>
      <c r="G5" s="197"/>
      <c r="H5" s="197"/>
      <c r="I5" s="197"/>
      <c r="J5" s="197"/>
      <c r="K5" s="197"/>
    </row>
    <row r="6" spans="1:11">
      <c r="A6" s="195"/>
      <c r="B6" s="195"/>
      <c r="C6" s="197"/>
      <c r="D6" s="197"/>
      <c r="E6" s="197"/>
      <c r="F6" s="197"/>
      <c r="G6" s="197"/>
      <c r="H6" s="197"/>
      <c r="I6" s="197"/>
      <c r="J6" s="197"/>
      <c r="K6" s="197"/>
    </row>
    <row r="7" spans="1:11">
      <c r="A7" s="195"/>
      <c r="B7" s="195"/>
      <c r="C7" s="197"/>
      <c r="D7" s="197"/>
      <c r="E7" s="197"/>
      <c r="F7" s="197"/>
      <c r="G7" s="197"/>
      <c r="H7" s="197"/>
      <c r="I7" s="197"/>
      <c r="J7" s="197"/>
      <c r="K7" s="197"/>
    </row>
    <row r="8" spans="1:11">
      <c r="A8" s="195"/>
      <c r="B8" s="195"/>
      <c r="C8" s="195"/>
      <c r="D8" s="195"/>
      <c r="E8" s="195"/>
      <c r="F8" s="195"/>
      <c r="G8" s="195"/>
      <c r="H8" s="195"/>
      <c r="I8" s="195"/>
      <c r="J8" s="195"/>
      <c r="K8" s="195"/>
    </row>
    <row r="9" spans="1:11">
      <c r="A9" s="195"/>
      <c r="B9" s="195"/>
      <c r="C9" s="195"/>
      <c r="D9" s="195"/>
      <c r="E9" s="195"/>
      <c r="F9" s="195"/>
      <c r="G9" s="195"/>
      <c r="H9" s="195"/>
      <c r="I9" s="195"/>
      <c r="J9" s="195"/>
      <c r="K9" s="195"/>
    </row>
    <row r="10" spans="1:11">
      <c r="A10" s="195"/>
      <c r="B10" s="195"/>
      <c r="C10" s="195"/>
      <c r="D10" s="195"/>
      <c r="E10" s="195"/>
      <c r="F10" s="195"/>
      <c r="G10" s="195"/>
      <c r="H10" s="195"/>
      <c r="I10" s="195"/>
      <c r="J10" s="195"/>
      <c r="K10" s="195"/>
    </row>
    <row r="11" spans="1:11">
      <c r="A11" s="195"/>
      <c r="B11" s="195"/>
      <c r="C11" s="195"/>
      <c r="D11" s="195"/>
      <c r="E11" s="195"/>
      <c r="F11" s="195"/>
      <c r="G11" s="195"/>
      <c r="H11" s="195"/>
      <c r="I11" s="195"/>
      <c r="J11" s="195"/>
      <c r="K11" s="195"/>
    </row>
    <row r="12" spans="1:11">
      <c r="A12" s="195"/>
      <c r="B12" s="195"/>
      <c r="C12" s="195"/>
      <c r="D12" s="195"/>
      <c r="E12" s="195"/>
      <c r="F12" s="195"/>
      <c r="G12" s="195"/>
      <c r="H12" s="195"/>
      <c r="I12" s="195"/>
      <c r="J12" s="195"/>
      <c r="K12" s="195"/>
    </row>
    <row r="13" spans="1:11">
      <c r="A13" s="195"/>
      <c r="B13" s="195"/>
      <c r="C13" s="195"/>
      <c r="D13" s="195"/>
      <c r="E13" s="195"/>
      <c r="F13" s="195"/>
      <c r="G13" s="195"/>
      <c r="H13" s="195"/>
      <c r="I13" s="195"/>
      <c r="J13" s="195"/>
      <c r="K13" s="195"/>
    </row>
    <row r="14" spans="1:11">
      <c r="A14" s="195"/>
      <c r="B14" s="195"/>
      <c r="C14" s="195"/>
      <c r="D14" s="195"/>
      <c r="E14" s="195"/>
      <c r="F14" s="195"/>
      <c r="G14" s="195"/>
      <c r="H14" s="195"/>
      <c r="I14" s="195"/>
      <c r="J14" s="195"/>
      <c r="K14" s="195"/>
    </row>
    <row r="15" spans="1:11">
      <c r="A15" s="195"/>
      <c r="B15" s="195"/>
      <c r="C15" s="195"/>
      <c r="D15" s="195"/>
      <c r="E15" s="195"/>
      <c r="F15" s="195"/>
      <c r="G15" s="195"/>
      <c r="H15" s="195"/>
      <c r="I15" s="195"/>
      <c r="J15" s="195"/>
      <c r="K15" s="195"/>
    </row>
    <row r="16" spans="1:11">
      <c r="A16" s="195"/>
      <c r="B16" s="195"/>
      <c r="C16" s="195"/>
      <c r="D16" s="195"/>
      <c r="E16" s="195"/>
      <c r="F16" s="195"/>
      <c r="G16" s="195"/>
      <c r="H16" s="195"/>
      <c r="I16" s="195"/>
      <c r="J16" s="195"/>
      <c r="K16" s="195"/>
    </row>
    <row r="17" spans="1:17">
      <c r="A17" s="195"/>
      <c r="B17" s="195"/>
      <c r="C17" s="195"/>
      <c r="D17" s="195"/>
      <c r="E17" s="195"/>
      <c r="F17" s="195"/>
      <c r="G17" s="195"/>
      <c r="H17" s="195"/>
      <c r="I17" s="195"/>
      <c r="J17" s="195"/>
      <c r="K17" s="195"/>
    </row>
    <row r="18" spans="1:17">
      <c r="A18" s="195"/>
      <c r="B18" s="195"/>
      <c r="C18" s="195"/>
      <c r="D18" s="195"/>
      <c r="E18" s="195"/>
      <c r="F18" s="195"/>
      <c r="G18" s="195"/>
      <c r="H18" s="195"/>
      <c r="I18" s="195"/>
      <c r="J18" s="195"/>
      <c r="K18" s="195"/>
    </row>
    <row r="19" spans="1:17">
      <c r="A19" s="195"/>
      <c r="B19" s="195"/>
      <c r="C19" s="195"/>
      <c r="D19" s="195"/>
      <c r="E19" s="195"/>
      <c r="F19" s="195"/>
      <c r="G19" s="195"/>
      <c r="H19" s="195"/>
      <c r="I19" s="195"/>
      <c r="J19" s="195"/>
      <c r="K19" s="195"/>
    </row>
    <row r="20" spans="1:17">
      <c r="A20" s="195"/>
      <c r="B20" s="195"/>
      <c r="C20" s="195"/>
      <c r="D20" s="195"/>
      <c r="E20" s="195"/>
      <c r="F20" s="195"/>
      <c r="G20" s="195"/>
      <c r="H20" s="195"/>
      <c r="I20" s="195"/>
      <c r="J20" s="195"/>
      <c r="K20" s="195"/>
    </row>
    <row r="21" spans="1:17">
      <c r="A21" s="195"/>
      <c r="B21" s="195"/>
      <c r="C21" s="195"/>
      <c r="D21" s="195"/>
      <c r="E21" s="195"/>
      <c r="F21" s="195"/>
      <c r="G21" s="195"/>
      <c r="H21" s="195"/>
      <c r="I21" s="195"/>
      <c r="J21" s="195"/>
      <c r="K21" s="195"/>
    </row>
    <row r="22" spans="1:17">
      <c r="A22" s="195"/>
      <c r="B22" s="195"/>
      <c r="C22" s="195"/>
      <c r="D22" s="195"/>
      <c r="E22" s="195"/>
      <c r="F22" s="195"/>
      <c r="G22" s="195"/>
      <c r="H22" s="195"/>
      <c r="I22" s="195"/>
      <c r="J22" s="195"/>
      <c r="K22" s="195"/>
    </row>
    <row r="23" spans="1:17">
      <c r="A23" s="195"/>
      <c r="B23" s="195"/>
      <c r="C23" s="195"/>
      <c r="D23" s="195"/>
      <c r="E23" s="195"/>
      <c r="F23" s="195"/>
      <c r="G23" s="195"/>
      <c r="H23" s="195"/>
      <c r="I23" s="195"/>
      <c r="J23" s="195"/>
      <c r="K23" s="195"/>
    </row>
    <row r="24" spans="1:17">
      <c r="A24" s="195"/>
      <c r="B24" s="195"/>
      <c r="C24" s="195"/>
      <c r="D24" s="195"/>
      <c r="E24" s="195"/>
      <c r="F24" s="195"/>
      <c r="G24" s="195"/>
      <c r="H24" s="195"/>
      <c r="I24" s="195"/>
      <c r="J24" s="195"/>
      <c r="K24" s="195"/>
    </row>
    <row r="25" spans="1:17">
      <c r="A25" s="195"/>
      <c r="B25" s="195"/>
      <c r="C25" s="195"/>
      <c r="D25" s="195"/>
      <c r="E25" s="195"/>
      <c r="F25" s="195"/>
      <c r="G25" s="195"/>
      <c r="H25" s="195"/>
      <c r="I25" s="195"/>
      <c r="J25" s="195"/>
      <c r="K25" s="195"/>
    </row>
    <row r="26" spans="1:17">
      <c r="A26" s="195"/>
      <c r="B26" s="195"/>
      <c r="C26" s="195"/>
      <c r="D26" s="195"/>
      <c r="E26" s="195"/>
      <c r="F26" s="195"/>
      <c r="G26" s="195"/>
      <c r="H26" s="195"/>
      <c r="I26" s="195"/>
      <c r="J26" s="195"/>
      <c r="K26" s="195"/>
    </row>
    <row r="27" spans="1:17">
      <c r="A27" s="195"/>
      <c r="B27" s="195"/>
      <c r="C27" s="195"/>
      <c r="D27" s="195"/>
      <c r="E27" s="195"/>
      <c r="F27" s="195"/>
      <c r="G27" s="195"/>
      <c r="H27" s="195"/>
      <c r="I27" s="195"/>
      <c r="J27" s="195"/>
      <c r="K27" s="195"/>
    </row>
    <row r="28" spans="1:17">
      <c r="A28" s="195"/>
      <c r="B28" s="195"/>
      <c r="C28" s="195"/>
      <c r="D28" s="195"/>
      <c r="E28" s="195"/>
      <c r="F28" s="195"/>
      <c r="G28" s="195"/>
      <c r="H28" s="195"/>
      <c r="I28" s="195"/>
      <c r="J28" s="195"/>
      <c r="K28" s="195"/>
      <c r="P28" s="120"/>
      <c r="Q28" s="120"/>
    </row>
    <row r="29" spans="1:17">
      <c r="A29" s="195"/>
      <c r="B29" s="195"/>
      <c r="C29" s="195"/>
      <c r="D29" s="195"/>
      <c r="E29" s="195"/>
      <c r="F29" s="195"/>
      <c r="G29" s="195"/>
      <c r="H29" s="195"/>
      <c r="I29" s="195"/>
      <c r="J29" s="195"/>
      <c r="K29" s="195"/>
      <c r="P29" s="120"/>
      <c r="Q29" s="120"/>
    </row>
    <row r="30" spans="1:17">
      <c r="A30" s="195"/>
      <c r="B30" s="195"/>
      <c r="C30" s="195"/>
      <c r="D30" s="195"/>
      <c r="E30" s="195"/>
      <c r="F30" s="195"/>
      <c r="G30" s="195"/>
      <c r="H30" s="195"/>
      <c r="I30" s="195"/>
      <c r="J30" s="195"/>
      <c r="K30" s="195"/>
      <c r="P30" s="120"/>
      <c r="Q30" s="120"/>
    </row>
    <row r="31" spans="1:17">
      <c r="A31" s="195"/>
      <c r="B31" s="195"/>
      <c r="C31" s="195"/>
      <c r="D31" s="195"/>
      <c r="E31" s="195"/>
      <c r="F31" s="195"/>
      <c r="G31" s="195"/>
      <c r="H31" s="195"/>
      <c r="I31" s="195"/>
      <c r="J31" s="195"/>
      <c r="K31" s="195"/>
      <c r="P31" s="120"/>
      <c r="Q31" s="120"/>
    </row>
    <row r="32" spans="1:17">
      <c r="A32" s="195"/>
      <c r="B32" s="195"/>
      <c r="C32" s="195"/>
      <c r="D32" s="195"/>
      <c r="E32" s="195"/>
      <c r="F32" s="195"/>
      <c r="G32" s="195"/>
      <c r="H32" s="195"/>
      <c r="I32" s="195"/>
      <c r="J32" s="195"/>
      <c r="K32" s="195"/>
      <c r="P32" s="120"/>
      <c r="Q32" s="120"/>
    </row>
    <row r="33" spans="1:17">
      <c r="A33" s="195"/>
      <c r="B33" s="195"/>
      <c r="C33" s="195"/>
      <c r="D33" s="195"/>
      <c r="E33" s="195"/>
      <c r="F33" s="195"/>
      <c r="G33" s="195"/>
      <c r="H33" s="195"/>
      <c r="I33" s="195"/>
      <c r="J33" s="195"/>
      <c r="K33" s="195"/>
      <c r="P33" s="120"/>
      <c r="Q33" s="120"/>
    </row>
    <row r="34" spans="1:17">
      <c r="A34" s="195"/>
      <c r="B34" s="195"/>
      <c r="C34" s="195"/>
      <c r="D34" s="195"/>
      <c r="E34" s="195"/>
      <c r="F34" s="195"/>
      <c r="G34" s="195"/>
      <c r="H34" s="195"/>
      <c r="I34" s="195"/>
      <c r="J34" s="195"/>
      <c r="K34" s="195"/>
      <c r="P34" s="120"/>
      <c r="Q34" s="120"/>
    </row>
    <row r="35" spans="1:17">
      <c r="A35" s="195"/>
      <c r="B35" s="195"/>
      <c r="C35" s="195"/>
      <c r="D35" s="195"/>
      <c r="E35" s="195"/>
      <c r="F35" s="195"/>
      <c r="G35" s="195"/>
      <c r="H35" s="195"/>
      <c r="I35" s="195"/>
      <c r="J35" s="195"/>
      <c r="K35" s="195"/>
    </row>
  </sheetData>
  <mergeCells count="3">
    <mergeCell ref="A1:B7"/>
    <mergeCell ref="C1:K7"/>
    <mergeCell ref="A8:K3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EF98F-1CF5-40BB-BB3F-5E1F2FE735FC}">
  <sheetPr>
    <tabColor rgb="FFCC3300"/>
  </sheetPr>
  <dimension ref="A1:O25"/>
  <sheetViews>
    <sheetView workbookViewId="0">
      <selection sqref="A1:A3"/>
    </sheetView>
  </sheetViews>
  <sheetFormatPr baseColWidth="10" defaultRowHeight="15"/>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s>
  <sheetData>
    <row r="1" spans="1:15">
      <c r="A1" s="198"/>
      <c r="B1" s="200" t="s">
        <v>47</v>
      </c>
      <c r="C1" s="200"/>
      <c r="D1" s="200"/>
      <c r="E1" s="200"/>
      <c r="F1" s="200"/>
      <c r="G1" s="200"/>
      <c r="H1" s="200"/>
      <c r="I1" s="200"/>
      <c r="J1" s="200"/>
      <c r="K1" s="200"/>
      <c r="L1" s="200"/>
      <c r="M1" s="200"/>
      <c r="N1" s="200"/>
      <c r="O1" s="200"/>
    </row>
    <row r="2" spans="1:15" ht="30.75" customHeight="1">
      <c r="A2" s="198"/>
      <c r="B2" s="200"/>
      <c r="C2" s="200"/>
      <c r="D2" s="200"/>
      <c r="E2" s="200"/>
      <c r="F2" s="200"/>
      <c r="G2" s="200"/>
      <c r="H2" s="200"/>
      <c r="I2" s="200"/>
      <c r="J2" s="200"/>
      <c r="K2" s="200"/>
      <c r="L2" s="200"/>
      <c r="M2" s="200"/>
      <c r="N2" s="200"/>
      <c r="O2" s="200"/>
    </row>
    <row r="3" spans="1:15" ht="42.75" customHeight="1">
      <c r="A3" s="199"/>
      <c r="B3" s="201"/>
      <c r="C3" s="201"/>
      <c r="D3" s="201"/>
      <c r="E3" s="201"/>
      <c r="F3" s="201"/>
      <c r="G3" s="201"/>
      <c r="H3" s="201"/>
      <c r="I3" s="201"/>
      <c r="J3" s="201"/>
      <c r="K3" s="201"/>
      <c r="L3" s="201"/>
      <c r="M3" s="201"/>
      <c r="N3" s="201"/>
      <c r="O3" s="201"/>
    </row>
    <row r="4" spans="1:15" s="25" customFormat="1" ht="42" customHeight="1">
      <c r="A4" s="251" t="s">
        <v>20</v>
      </c>
      <c r="B4" s="20" t="s">
        <v>1</v>
      </c>
      <c r="C4" s="21" t="s">
        <v>2</v>
      </c>
      <c r="D4" s="22" t="s">
        <v>1</v>
      </c>
      <c r="E4" s="253" t="s">
        <v>3</v>
      </c>
      <c r="F4" s="255" t="s">
        <v>4</v>
      </c>
      <c r="G4" s="256"/>
      <c r="H4" s="253" t="s">
        <v>5</v>
      </c>
      <c r="I4" s="23" t="s">
        <v>6</v>
      </c>
      <c r="J4" s="20" t="s">
        <v>7</v>
      </c>
      <c r="K4" s="23" t="s">
        <v>8</v>
      </c>
      <c r="L4" s="23" t="s">
        <v>7</v>
      </c>
      <c r="M4" s="23" t="s">
        <v>9</v>
      </c>
      <c r="N4" s="24" t="s">
        <v>10</v>
      </c>
      <c r="O4" s="246" t="s">
        <v>11</v>
      </c>
    </row>
    <row r="5" spans="1:15" s="25" customFormat="1" ht="40.5" customHeight="1">
      <c r="A5" s="252"/>
      <c r="B5" s="22" t="s">
        <v>12</v>
      </c>
      <c r="C5" s="26" t="s">
        <v>13</v>
      </c>
      <c r="D5" s="27" t="s">
        <v>14</v>
      </c>
      <c r="E5" s="254"/>
      <c r="F5" s="27" t="s">
        <v>15</v>
      </c>
      <c r="G5" s="27" t="s">
        <v>16</v>
      </c>
      <c r="H5" s="254"/>
      <c r="I5" s="23" t="s">
        <v>17</v>
      </c>
      <c r="J5" s="20" t="s">
        <v>18</v>
      </c>
      <c r="K5" s="23" t="s">
        <v>19</v>
      </c>
      <c r="L5" s="23" t="s">
        <v>20</v>
      </c>
      <c r="M5" s="23" t="s">
        <v>20</v>
      </c>
      <c r="N5" s="28" t="s">
        <v>21</v>
      </c>
      <c r="O5" s="247"/>
    </row>
    <row r="6" spans="1:15" ht="38.25" customHeight="1">
      <c r="A6" s="205" t="s">
        <v>37</v>
      </c>
      <c r="B6" s="205" t="s">
        <v>22</v>
      </c>
      <c r="C6" s="1" t="s">
        <v>23</v>
      </c>
      <c r="D6" s="2" t="s">
        <v>24</v>
      </c>
      <c r="E6" s="3" t="s">
        <v>25</v>
      </c>
      <c r="F6" s="4">
        <v>45658</v>
      </c>
      <c r="G6" s="4">
        <v>45689</v>
      </c>
      <c r="H6" s="5">
        <v>0.25</v>
      </c>
      <c r="I6" s="6"/>
      <c r="J6" s="7">
        <f>+I6*H6</f>
        <v>0</v>
      </c>
      <c r="K6" s="257">
        <v>0.35</v>
      </c>
      <c r="L6" s="214">
        <f>SUM(J6:J9)*K6</f>
        <v>0</v>
      </c>
      <c r="M6" s="248">
        <f>+L6/K6</f>
        <v>0</v>
      </c>
      <c r="N6" s="225">
        <v>32000000</v>
      </c>
      <c r="O6" s="227" t="s">
        <v>26</v>
      </c>
    </row>
    <row r="7" spans="1:15" ht="48" customHeight="1">
      <c r="A7" s="206"/>
      <c r="B7" s="206"/>
      <c r="C7" s="8" t="s">
        <v>42</v>
      </c>
      <c r="D7" s="2" t="s">
        <v>24</v>
      </c>
      <c r="E7" s="9" t="s">
        <v>43</v>
      </c>
      <c r="F7" s="4">
        <v>45658</v>
      </c>
      <c r="G7" s="4">
        <v>45689</v>
      </c>
      <c r="H7" s="10">
        <v>0.25</v>
      </c>
      <c r="I7" s="10"/>
      <c r="J7" s="10">
        <f>+I7*H7</f>
        <v>0</v>
      </c>
      <c r="K7" s="258"/>
      <c r="L7" s="215"/>
      <c r="M7" s="249"/>
      <c r="N7" s="226"/>
      <c r="O7" s="228"/>
    </row>
    <row r="8" spans="1:15" ht="67.5" customHeight="1">
      <c r="A8" s="206"/>
      <c r="B8" s="206"/>
      <c r="C8" s="8" t="s">
        <v>41</v>
      </c>
      <c r="D8" s="2" t="s">
        <v>24</v>
      </c>
      <c r="E8" s="9" t="s">
        <v>44</v>
      </c>
      <c r="F8" s="4">
        <v>45658</v>
      </c>
      <c r="G8" s="4">
        <v>45689</v>
      </c>
      <c r="H8" s="10">
        <v>0.25</v>
      </c>
      <c r="I8" s="10"/>
      <c r="J8" s="10">
        <f>+I8*H8</f>
        <v>0</v>
      </c>
      <c r="K8" s="258"/>
      <c r="L8" s="215"/>
      <c r="M8" s="249"/>
      <c r="N8" s="226"/>
      <c r="O8" s="228"/>
    </row>
    <row r="9" spans="1:15" ht="36.75" customHeight="1">
      <c r="A9" s="206"/>
      <c r="B9" s="206"/>
      <c r="C9" s="8" t="s">
        <v>40</v>
      </c>
      <c r="D9" s="2" t="s">
        <v>24</v>
      </c>
      <c r="E9" s="9" t="s">
        <v>27</v>
      </c>
      <c r="F9" s="15">
        <v>45690</v>
      </c>
      <c r="G9" s="15">
        <v>45746</v>
      </c>
      <c r="H9" s="10">
        <v>0.25</v>
      </c>
      <c r="I9" s="10"/>
      <c r="J9" s="10">
        <f>+I9*H9</f>
        <v>0</v>
      </c>
      <c r="K9" s="258"/>
      <c r="L9" s="215"/>
      <c r="M9" s="249"/>
      <c r="N9" s="226"/>
      <c r="O9" s="228"/>
    </row>
    <row r="10" spans="1:15" ht="19.5" customHeight="1">
      <c r="A10" s="229" t="s">
        <v>38</v>
      </c>
      <c r="B10" s="229" t="s">
        <v>28</v>
      </c>
      <c r="C10" s="239" t="s">
        <v>29</v>
      </c>
      <c r="D10" s="229" t="s">
        <v>24</v>
      </c>
      <c r="E10" s="208" t="s">
        <v>30</v>
      </c>
      <c r="F10" s="16">
        <v>45658</v>
      </c>
      <c r="G10" s="16">
        <v>45777</v>
      </c>
      <c r="H10" s="211">
        <v>0.5</v>
      </c>
      <c r="I10" s="214"/>
      <c r="J10" s="214">
        <f>+I10*H10</f>
        <v>0</v>
      </c>
      <c r="K10" s="242">
        <v>0.35</v>
      </c>
      <c r="L10" s="217">
        <f>SUM(J10:J14)*K10</f>
        <v>0</v>
      </c>
      <c r="M10" s="219">
        <f>+L10/K10</f>
        <v>0</v>
      </c>
      <c r="N10" s="221">
        <v>16000000</v>
      </c>
      <c r="O10" s="223" t="s">
        <v>26</v>
      </c>
    </row>
    <row r="11" spans="1:15">
      <c r="A11" s="230"/>
      <c r="B11" s="230"/>
      <c r="C11" s="240"/>
      <c r="D11" s="230"/>
      <c r="E11" s="209"/>
      <c r="F11" s="16">
        <v>45778</v>
      </c>
      <c r="G11" s="16">
        <v>45899</v>
      </c>
      <c r="H11" s="212"/>
      <c r="I11" s="215"/>
      <c r="J11" s="215"/>
      <c r="K11" s="250"/>
      <c r="L11" s="218"/>
      <c r="M11" s="220"/>
      <c r="N11" s="222"/>
      <c r="O11" s="224"/>
    </row>
    <row r="12" spans="1:15">
      <c r="A12" s="230"/>
      <c r="B12" s="230"/>
      <c r="C12" s="241"/>
      <c r="D12" s="238"/>
      <c r="E12" s="210"/>
      <c r="F12" s="16">
        <v>45901</v>
      </c>
      <c r="G12" s="16">
        <v>46022</v>
      </c>
      <c r="H12" s="213"/>
      <c r="I12" s="216"/>
      <c r="J12" s="216"/>
      <c r="K12" s="250"/>
      <c r="L12" s="218"/>
      <c r="M12" s="220"/>
      <c r="N12" s="222"/>
      <c r="O12" s="224"/>
    </row>
    <row r="13" spans="1:15" ht="14.25" customHeight="1">
      <c r="A13" s="230"/>
      <c r="B13" s="230"/>
      <c r="C13" s="202" t="s">
        <v>45</v>
      </c>
      <c r="D13" s="205" t="s">
        <v>31</v>
      </c>
      <c r="E13" s="208" t="s">
        <v>46</v>
      </c>
      <c r="F13" s="16">
        <v>45658</v>
      </c>
      <c r="G13" s="16">
        <v>45777</v>
      </c>
      <c r="H13" s="211">
        <v>0.5</v>
      </c>
      <c r="I13" s="214"/>
      <c r="J13" s="214">
        <f>+I13*H13</f>
        <v>0</v>
      </c>
      <c r="K13" s="250"/>
      <c r="L13" s="218"/>
      <c r="M13" s="220"/>
      <c r="N13" s="222"/>
      <c r="O13" s="224"/>
    </row>
    <row r="14" spans="1:15" ht="15" customHeight="1">
      <c r="A14" s="230"/>
      <c r="B14" s="230"/>
      <c r="C14" s="203"/>
      <c r="D14" s="206"/>
      <c r="E14" s="209"/>
      <c r="F14" s="16">
        <v>45778</v>
      </c>
      <c r="G14" s="16">
        <v>45899</v>
      </c>
      <c r="H14" s="212"/>
      <c r="I14" s="215"/>
      <c r="J14" s="215"/>
      <c r="K14" s="250"/>
      <c r="L14" s="218"/>
      <c r="M14" s="220"/>
      <c r="N14" s="222"/>
      <c r="O14" s="224"/>
    </row>
    <row r="15" spans="1:15" ht="17.25" customHeight="1">
      <c r="A15" s="230"/>
      <c r="B15" s="230"/>
      <c r="C15" s="204"/>
      <c r="D15" s="207"/>
      <c r="E15" s="210"/>
      <c r="F15" s="16">
        <v>45901</v>
      </c>
      <c r="G15" s="16">
        <v>46022</v>
      </c>
      <c r="H15" s="213"/>
      <c r="I15" s="216"/>
      <c r="J15" s="216"/>
      <c r="K15" s="250"/>
      <c r="L15" s="218"/>
      <c r="M15" s="220"/>
      <c r="N15" s="222"/>
      <c r="O15" s="224"/>
    </row>
    <row r="16" spans="1:15" ht="27.75" customHeight="1">
      <c r="A16" s="229" t="s">
        <v>39</v>
      </c>
      <c r="B16" s="229" t="s">
        <v>32</v>
      </c>
      <c r="C16" s="239" t="s">
        <v>33</v>
      </c>
      <c r="D16" s="229" t="s">
        <v>34</v>
      </c>
      <c r="E16" s="202" t="s">
        <v>35</v>
      </c>
      <c r="F16" s="16">
        <v>45658</v>
      </c>
      <c r="G16" s="16">
        <v>45777</v>
      </c>
      <c r="H16" s="211">
        <v>1</v>
      </c>
      <c r="I16" s="214"/>
      <c r="J16" s="214">
        <f>+I16*H16</f>
        <v>0</v>
      </c>
      <c r="K16" s="242">
        <v>0.3</v>
      </c>
      <c r="L16" s="217">
        <f>SUM(J16)*K16</f>
        <v>0</v>
      </c>
      <c r="M16" s="219">
        <f>+L16/K16</f>
        <v>0</v>
      </c>
      <c r="N16" s="231">
        <v>6000000</v>
      </c>
      <c r="O16" s="234" t="s">
        <v>36</v>
      </c>
    </row>
    <row r="17" spans="1:15" ht="21" customHeight="1">
      <c r="A17" s="230"/>
      <c r="B17" s="230"/>
      <c r="C17" s="240"/>
      <c r="D17" s="230"/>
      <c r="E17" s="203"/>
      <c r="F17" s="16">
        <v>45778</v>
      </c>
      <c r="G17" s="16">
        <v>45899</v>
      </c>
      <c r="H17" s="212"/>
      <c r="I17" s="215"/>
      <c r="J17" s="215"/>
      <c r="K17" s="243"/>
      <c r="L17" s="218"/>
      <c r="M17" s="220"/>
      <c r="N17" s="232"/>
      <c r="O17" s="235"/>
    </row>
    <row r="18" spans="1:15">
      <c r="A18" s="238"/>
      <c r="B18" s="238"/>
      <c r="C18" s="241"/>
      <c r="D18" s="238"/>
      <c r="E18" s="204"/>
      <c r="F18" s="16">
        <v>45901</v>
      </c>
      <c r="G18" s="16">
        <v>46022</v>
      </c>
      <c r="H18" s="213"/>
      <c r="I18" s="216"/>
      <c r="J18" s="216"/>
      <c r="K18" s="244"/>
      <c r="L18" s="245"/>
      <c r="M18" s="237"/>
      <c r="N18" s="233"/>
      <c r="O18" s="236"/>
    </row>
    <row r="19" spans="1:15">
      <c r="M19" s="19">
        <f>AVERAGE(M6:M18)</f>
        <v>0</v>
      </c>
    </row>
    <row r="25" spans="1:15">
      <c r="B25" s="25" t="s">
        <v>80</v>
      </c>
    </row>
  </sheetData>
  <mergeCells count="46">
    <mergeCell ref="O4:O5"/>
    <mergeCell ref="M6:M9"/>
    <mergeCell ref="K10:K15"/>
    <mergeCell ref="A4:A5"/>
    <mergeCell ref="E4:E5"/>
    <mergeCell ref="F4:G4"/>
    <mergeCell ref="H4:H5"/>
    <mergeCell ref="J10:J12"/>
    <mergeCell ref="A6:A9"/>
    <mergeCell ref="B6:B9"/>
    <mergeCell ref="K6:K9"/>
    <mergeCell ref="L6:L9"/>
    <mergeCell ref="C10:C12"/>
    <mergeCell ref="D10:D12"/>
    <mergeCell ref="E10:E12"/>
    <mergeCell ref="H10:H12"/>
    <mergeCell ref="I10:I12"/>
    <mergeCell ref="N16:N18"/>
    <mergeCell ref="O16:O18"/>
    <mergeCell ref="M16:M18"/>
    <mergeCell ref="A16:A18"/>
    <mergeCell ref="B16:B18"/>
    <mergeCell ref="C16:C18"/>
    <mergeCell ref="D16:D18"/>
    <mergeCell ref="E16:E18"/>
    <mergeCell ref="H16:H18"/>
    <mergeCell ref="I16:I18"/>
    <mergeCell ref="J16:J18"/>
    <mergeCell ref="K16:K18"/>
    <mergeCell ref="L16:L18"/>
    <mergeCell ref="A1:A3"/>
    <mergeCell ref="B1:O3"/>
    <mergeCell ref="C13:C15"/>
    <mergeCell ref="D13:D15"/>
    <mergeCell ref="E13:E15"/>
    <mergeCell ref="H13:H15"/>
    <mergeCell ref="J13:J15"/>
    <mergeCell ref="I13:I15"/>
    <mergeCell ref="L10:L15"/>
    <mergeCell ref="M10:M15"/>
    <mergeCell ref="N10:N15"/>
    <mergeCell ref="O10:O15"/>
    <mergeCell ref="N6:N9"/>
    <mergeCell ref="O6:O9"/>
    <mergeCell ref="A10:A15"/>
    <mergeCell ref="B10:B1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F0346-78A7-44E7-B62B-FCBB33A75DB0}">
  <dimension ref="A1:AB82"/>
  <sheetViews>
    <sheetView topLeftCell="M65" workbookViewId="0">
      <selection activeCell="U30" sqref="U30:U31"/>
    </sheetView>
  </sheetViews>
  <sheetFormatPr baseColWidth="10" defaultRowHeight="15"/>
  <cols>
    <col min="3" max="3" width="16.42578125" customWidth="1"/>
    <col min="4" max="4" width="25.7109375" customWidth="1"/>
    <col min="5" max="5" width="15.85546875" customWidth="1"/>
    <col min="12" max="12" width="52" customWidth="1"/>
    <col min="21" max="21" width="45.5703125" customWidth="1"/>
  </cols>
  <sheetData>
    <row r="1" spans="1:28" s="122" customFormat="1" ht="13.5" thickBot="1">
      <c r="A1" s="121"/>
      <c r="L1" s="123"/>
      <c r="X1" s="124"/>
      <c r="Z1" s="121"/>
      <c r="AA1" s="121"/>
    </row>
    <row r="2" spans="1:28" s="126" customFormat="1" ht="40.5" customHeight="1">
      <c r="A2" s="125"/>
      <c r="B2" s="259"/>
      <c r="C2" s="260"/>
      <c r="D2" s="263" t="s">
        <v>259</v>
      </c>
      <c r="E2" s="263"/>
      <c r="F2" s="263"/>
      <c r="G2" s="263"/>
      <c r="H2" s="263"/>
      <c r="I2" s="263"/>
      <c r="J2" s="263"/>
      <c r="K2" s="263"/>
      <c r="L2" s="263"/>
      <c r="M2" s="263"/>
      <c r="N2" s="263"/>
      <c r="O2" s="263"/>
      <c r="P2" s="263"/>
      <c r="Q2" s="263"/>
      <c r="R2" s="263"/>
      <c r="S2" s="263"/>
      <c r="T2" s="263"/>
      <c r="U2" s="263"/>
      <c r="V2" s="263"/>
      <c r="W2" s="263"/>
      <c r="X2" s="263"/>
      <c r="Y2" s="263"/>
      <c r="Z2" s="266" t="s">
        <v>260</v>
      </c>
      <c r="AA2" s="266"/>
      <c r="AB2" s="267"/>
    </row>
    <row r="3" spans="1:28" s="126" customFormat="1" ht="17.25" customHeight="1">
      <c r="A3" s="125"/>
      <c r="B3" s="261"/>
      <c r="C3" s="262"/>
      <c r="D3" s="264"/>
      <c r="E3" s="264"/>
      <c r="F3" s="264"/>
      <c r="G3" s="264"/>
      <c r="H3" s="264"/>
      <c r="I3" s="264"/>
      <c r="J3" s="264"/>
      <c r="K3" s="264"/>
      <c r="L3" s="264"/>
      <c r="M3" s="264"/>
      <c r="N3" s="264"/>
      <c r="O3" s="264"/>
      <c r="P3" s="264"/>
      <c r="Q3" s="264"/>
      <c r="R3" s="264"/>
      <c r="S3" s="264"/>
      <c r="T3" s="264"/>
      <c r="U3" s="264"/>
      <c r="V3" s="264"/>
      <c r="W3" s="264"/>
      <c r="X3" s="264"/>
      <c r="Y3" s="264"/>
      <c r="Z3" s="268" t="s">
        <v>261</v>
      </c>
      <c r="AA3" s="268"/>
      <c r="AB3" s="269"/>
    </row>
    <row r="4" spans="1:28" s="126" customFormat="1" ht="17.25" customHeight="1">
      <c r="A4" s="125"/>
      <c r="B4" s="261"/>
      <c r="C4" s="262"/>
      <c r="D4" s="264"/>
      <c r="E4" s="264"/>
      <c r="F4" s="264"/>
      <c r="G4" s="264"/>
      <c r="H4" s="264"/>
      <c r="I4" s="264"/>
      <c r="J4" s="264"/>
      <c r="K4" s="264"/>
      <c r="L4" s="264"/>
      <c r="M4" s="264"/>
      <c r="N4" s="264"/>
      <c r="O4" s="264"/>
      <c r="P4" s="264"/>
      <c r="Q4" s="264"/>
      <c r="R4" s="264"/>
      <c r="S4" s="264"/>
      <c r="T4" s="264"/>
      <c r="U4" s="264"/>
      <c r="V4" s="264"/>
      <c r="W4" s="264"/>
      <c r="X4" s="264"/>
      <c r="Y4" s="264"/>
      <c r="Z4" s="127" t="s">
        <v>262</v>
      </c>
      <c r="AA4" s="264" t="s">
        <v>263</v>
      </c>
      <c r="AB4" s="270"/>
    </row>
    <row r="5" spans="1:28" s="126" customFormat="1" ht="20.25" customHeight="1" thickBot="1">
      <c r="A5" s="128"/>
      <c r="B5" s="271" t="s">
        <v>264</v>
      </c>
      <c r="C5" s="272"/>
      <c r="D5" s="265"/>
      <c r="E5" s="265"/>
      <c r="F5" s="265"/>
      <c r="G5" s="265"/>
      <c r="H5" s="265"/>
      <c r="I5" s="265"/>
      <c r="J5" s="265"/>
      <c r="K5" s="265"/>
      <c r="L5" s="265"/>
      <c r="M5" s="265"/>
      <c r="N5" s="265"/>
      <c r="O5" s="265"/>
      <c r="P5" s="265"/>
      <c r="Q5" s="265"/>
      <c r="R5" s="265"/>
      <c r="S5" s="265"/>
      <c r="T5" s="265"/>
      <c r="U5" s="265"/>
      <c r="V5" s="265"/>
      <c r="W5" s="265"/>
      <c r="X5" s="265"/>
      <c r="Y5" s="265"/>
      <c r="Z5" s="129">
        <v>2</v>
      </c>
      <c r="AA5" s="273" t="s">
        <v>265</v>
      </c>
      <c r="AB5" s="274"/>
    </row>
    <row r="6" spans="1:28" s="122" customFormat="1" ht="15.75" customHeight="1" thickBot="1">
      <c r="A6" s="121"/>
      <c r="L6" s="123"/>
      <c r="X6" s="124"/>
      <c r="Z6" s="121"/>
      <c r="AA6" s="121"/>
    </row>
    <row r="7" spans="1:28" s="122" customFormat="1" ht="20.25" customHeight="1" thickBot="1">
      <c r="A7" s="121"/>
      <c r="B7" s="283" t="s">
        <v>266</v>
      </c>
      <c r="C7" s="284"/>
      <c r="D7" s="284"/>
      <c r="E7" s="284"/>
      <c r="F7" s="284"/>
      <c r="G7" s="284"/>
      <c r="H7" s="284"/>
      <c r="I7" s="284"/>
      <c r="J7" s="284"/>
      <c r="K7" s="284"/>
      <c r="L7" s="284"/>
      <c r="M7" s="284"/>
      <c r="N7" s="284"/>
      <c r="O7" s="284"/>
      <c r="P7" s="284"/>
      <c r="Q7" s="284"/>
      <c r="R7" s="284"/>
      <c r="S7" s="284"/>
      <c r="T7" s="284"/>
      <c r="U7" s="284"/>
      <c r="V7" s="284"/>
      <c r="W7" s="284"/>
      <c r="X7" s="284"/>
      <c r="Y7" s="284"/>
      <c r="Z7" s="284"/>
      <c r="AA7" s="284"/>
      <c r="AB7" s="285"/>
    </row>
    <row r="8" spans="1:28" s="122" customFormat="1" ht="12.75">
      <c r="A8" s="121"/>
      <c r="B8" s="286" t="s">
        <v>267</v>
      </c>
      <c r="C8" s="287"/>
      <c r="D8" s="287"/>
      <c r="E8" s="288"/>
      <c r="F8" s="290" t="s">
        <v>268</v>
      </c>
      <c r="G8" s="291"/>
      <c r="H8" s="291"/>
      <c r="I8" s="291"/>
      <c r="J8" s="291"/>
      <c r="K8" s="291"/>
      <c r="L8" s="291"/>
      <c r="M8" s="291"/>
      <c r="N8" s="291"/>
      <c r="O8" s="291"/>
      <c r="P8" s="291"/>
      <c r="Q8" s="291"/>
      <c r="R8" s="291"/>
      <c r="S8" s="291"/>
      <c r="T8" s="291"/>
      <c r="U8" s="291"/>
      <c r="V8" s="291"/>
      <c r="W8" s="291"/>
      <c r="X8" s="291"/>
      <c r="Y8" s="291"/>
      <c r="Z8" s="291"/>
      <c r="AA8" s="291"/>
      <c r="AB8" s="292"/>
    </row>
    <row r="9" spans="1:28" s="122" customFormat="1" ht="12.75">
      <c r="A9" s="121"/>
      <c r="B9" s="289"/>
      <c r="C9" s="277"/>
      <c r="D9" s="277"/>
      <c r="E9" s="279"/>
      <c r="F9" s="293" t="s">
        <v>269</v>
      </c>
      <c r="G9" s="282"/>
      <c r="H9" s="282"/>
      <c r="I9" s="282"/>
      <c r="J9" s="282"/>
      <c r="K9" s="282"/>
      <c r="L9" s="282"/>
      <c r="M9" s="282"/>
      <c r="N9" s="282"/>
      <c r="O9" s="277" t="s">
        <v>270</v>
      </c>
      <c r="P9" s="277"/>
      <c r="Q9" s="277"/>
      <c r="R9" s="277"/>
      <c r="S9" s="277"/>
      <c r="T9" s="277"/>
      <c r="U9" s="277" t="s">
        <v>271</v>
      </c>
      <c r="V9" s="294"/>
      <c r="W9" s="294"/>
      <c r="X9" s="294"/>
      <c r="Y9" s="294"/>
      <c r="Z9" s="277" t="s">
        <v>272</v>
      </c>
      <c r="AA9" s="277"/>
      <c r="AB9" s="279"/>
    </row>
    <row r="10" spans="1:28" s="122" customFormat="1" ht="12.75">
      <c r="A10" s="121"/>
      <c r="B10" s="275" t="s">
        <v>273</v>
      </c>
      <c r="C10" s="277" t="s">
        <v>274</v>
      </c>
      <c r="D10" s="277" t="s">
        <v>275</v>
      </c>
      <c r="E10" s="279" t="s">
        <v>276</v>
      </c>
      <c r="F10" s="281" t="s">
        <v>268</v>
      </c>
      <c r="G10" s="277"/>
      <c r="H10" s="277"/>
      <c r="I10" s="277"/>
      <c r="J10" s="277"/>
      <c r="K10" s="277"/>
      <c r="L10" s="282" t="s">
        <v>277</v>
      </c>
      <c r="M10" s="282"/>
      <c r="N10" s="282"/>
      <c r="O10" s="277" t="s">
        <v>278</v>
      </c>
      <c r="P10" s="277"/>
      <c r="Q10" s="277"/>
      <c r="R10" s="277"/>
      <c r="S10" s="277"/>
      <c r="T10" s="277"/>
      <c r="U10" s="295" t="s">
        <v>279</v>
      </c>
      <c r="V10" s="295" t="s">
        <v>280</v>
      </c>
      <c r="W10" s="295" t="s">
        <v>238</v>
      </c>
      <c r="X10" s="295" t="s">
        <v>281</v>
      </c>
      <c r="Y10" s="295" t="s">
        <v>282</v>
      </c>
      <c r="Z10" s="295" t="s">
        <v>283</v>
      </c>
      <c r="AA10" s="295" t="s">
        <v>284</v>
      </c>
      <c r="AB10" s="297" t="s">
        <v>285</v>
      </c>
    </row>
    <row r="11" spans="1:28" s="122" customFormat="1" ht="15" customHeight="1">
      <c r="A11" s="121"/>
      <c r="B11" s="275"/>
      <c r="C11" s="277"/>
      <c r="D11" s="277"/>
      <c r="E11" s="279"/>
      <c r="F11" s="281" t="s">
        <v>286</v>
      </c>
      <c r="G11" s="277"/>
      <c r="H11" s="277"/>
      <c r="I11" s="277"/>
      <c r="J11" s="277"/>
      <c r="K11" s="277"/>
      <c r="L11" s="282" t="s">
        <v>287</v>
      </c>
      <c r="M11" s="282"/>
      <c r="N11" s="282"/>
      <c r="O11" s="277"/>
      <c r="P11" s="277"/>
      <c r="Q11" s="277"/>
      <c r="R11" s="277"/>
      <c r="S11" s="277"/>
      <c r="T11" s="277"/>
      <c r="U11" s="295"/>
      <c r="V11" s="295"/>
      <c r="W11" s="295"/>
      <c r="X11" s="295"/>
      <c r="Y11" s="295"/>
      <c r="Z11" s="295"/>
      <c r="AA11" s="295"/>
      <c r="AB11" s="297"/>
    </row>
    <row r="12" spans="1:28" s="122" customFormat="1" ht="12.75">
      <c r="A12" s="121"/>
      <c r="B12" s="275"/>
      <c r="C12" s="277"/>
      <c r="D12" s="277"/>
      <c r="E12" s="279"/>
      <c r="F12" s="281"/>
      <c r="G12" s="277"/>
      <c r="H12" s="277"/>
      <c r="I12" s="277"/>
      <c r="J12" s="277"/>
      <c r="K12" s="277"/>
      <c r="L12" s="282"/>
      <c r="M12" s="282"/>
      <c r="N12" s="282"/>
      <c r="O12" s="277" t="s">
        <v>288</v>
      </c>
      <c r="P12" s="277"/>
      <c r="Q12" s="277" t="s">
        <v>289</v>
      </c>
      <c r="R12" s="277"/>
      <c r="S12" s="277" t="s">
        <v>290</v>
      </c>
      <c r="T12" s="277"/>
      <c r="U12" s="295"/>
      <c r="V12" s="295"/>
      <c r="W12" s="295"/>
      <c r="X12" s="295"/>
      <c r="Y12" s="295"/>
      <c r="Z12" s="295"/>
      <c r="AA12" s="295"/>
      <c r="AB12" s="297"/>
    </row>
    <row r="13" spans="1:28" s="122" customFormat="1" ht="51">
      <c r="A13" s="121"/>
      <c r="B13" s="276"/>
      <c r="C13" s="278"/>
      <c r="D13" s="278"/>
      <c r="E13" s="280"/>
      <c r="F13" s="308" t="s">
        <v>288</v>
      </c>
      <c r="G13" s="278"/>
      <c r="H13" s="278" t="s">
        <v>289</v>
      </c>
      <c r="I13" s="278"/>
      <c r="J13" s="278" t="s">
        <v>291</v>
      </c>
      <c r="K13" s="278"/>
      <c r="L13" s="130" t="s">
        <v>292</v>
      </c>
      <c r="M13" s="130" t="s">
        <v>293</v>
      </c>
      <c r="N13" s="130" t="s">
        <v>294</v>
      </c>
      <c r="O13" s="278" t="s">
        <v>295</v>
      </c>
      <c r="P13" s="278"/>
      <c r="Q13" s="278" t="s">
        <v>295</v>
      </c>
      <c r="R13" s="278"/>
      <c r="S13" s="278"/>
      <c r="T13" s="278"/>
      <c r="U13" s="296"/>
      <c r="V13" s="296"/>
      <c r="W13" s="296"/>
      <c r="X13" s="296"/>
      <c r="Y13" s="296"/>
      <c r="Z13" s="296"/>
      <c r="AA13" s="296"/>
      <c r="AB13" s="298"/>
    </row>
    <row r="14" spans="1:28" s="122" customFormat="1" ht="123.75" customHeight="1">
      <c r="A14" s="121"/>
      <c r="B14" s="154" t="s">
        <v>296</v>
      </c>
      <c r="C14" s="131" t="s">
        <v>297</v>
      </c>
      <c r="D14" s="132" t="s">
        <v>298</v>
      </c>
      <c r="E14" s="133" t="s">
        <v>299</v>
      </c>
      <c r="F14" s="131">
        <v>3</v>
      </c>
      <c r="G14" s="131" t="str">
        <f>IF(F14=1,"Muy Baja",IF(F14=2,"Baja", IF(F14=3,"Media",IF(F14=4,"Alta", IF(F14=5,"Muy Alta",)))))</f>
        <v>Media</v>
      </c>
      <c r="H14" s="131">
        <f>IF(I14="Moderado",3,IF(I14="Mayor",4,IF(I14="Catastrófico",5,)))</f>
        <v>3</v>
      </c>
      <c r="I14" s="131" t="s">
        <v>300</v>
      </c>
      <c r="J14" s="131">
        <f>H14*F14</f>
        <v>9</v>
      </c>
      <c r="K14" s="134" t="s">
        <v>300</v>
      </c>
      <c r="L14" s="135" t="s">
        <v>301</v>
      </c>
      <c r="M14" s="131">
        <v>100</v>
      </c>
      <c r="N14" s="131">
        <v>2</v>
      </c>
      <c r="O14" s="131">
        <v>1</v>
      </c>
      <c r="P14" s="131" t="str">
        <f>IF(O14=1,"Muy baja",IF(O14=2,"baja",IF(O14=3,"Media",IF(O14=4,"Alta", IF(O14=5,"Muy Alta",)))))</f>
        <v>Muy baja</v>
      </c>
      <c r="Q14" s="131">
        <v>3</v>
      </c>
      <c r="R14" s="131" t="str">
        <f>IF(Q14=3,"Moderado",IF(Q14=4,"Mayor",IF(Q14=5,"Catastrófico",)))</f>
        <v>Moderado</v>
      </c>
      <c r="S14" s="131">
        <f>Q14*O14</f>
        <v>3</v>
      </c>
      <c r="T14" s="136" t="str">
        <f>IF(S14=3,"Moderado",IF(S14=4,"Mayor",IF(S14=5,"Catastrófico",)))</f>
        <v>Moderado</v>
      </c>
      <c r="U14" s="137" t="s">
        <v>302</v>
      </c>
      <c r="V14" s="137" t="s">
        <v>303</v>
      </c>
      <c r="W14" s="137" t="s">
        <v>304</v>
      </c>
      <c r="X14" s="137" t="s">
        <v>305</v>
      </c>
      <c r="Y14" s="137" t="s">
        <v>306</v>
      </c>
      <c r="Z14" s="137"/>
      <c r="AA14" s="137"/>
      <c r="AB14" s="137"/>
    </row>
    <row r="15" spans="1:28" s="122" customFormat="1" ht="45" customHeight="1">
      <c r="A15" s="121"/>
      <c r="B15" s="309" t="s">
        <v>307</v>
      </c>
      <c r="C15" s="144" t="s">
        <v>297</v>
      </c>
      <c r="D15" s="311" t="s">
        <v>298</v>
      </c>
      <c r="E15" s="313" t="s">
        <v>299</v>
      </c>
      <c r="F15" s="316">
        <v>3</v>
      </c>
      <c r="G15" s="304" t="str">
        <f>IF(F15=1,"Muy Baja",IF(F15=2,"Baja", IF(F15=3,"Media",IF(F15=4,"Alta", IF(F15=5,"Muy Alta",)))))</f>
        <v>Media</v>
      </c>
      <c r="H15" s="304">
        <f>IF(I15="Moderado",3,IF(I15="Mayor",4,IF(I15="Catastrófico",5,)))</f>
        <v>4</v>
      </c>
      <c r="I15" s="304" t="s">
        <v>308</v>
      </c>
      <c r="J15" s="304">
        <f>+F15*H15</f>
        <v>12</v>
      </c>
      <c r="K15" s="299" t="s">
        <v>309</v>
      </c>
      <c r="L15" s="301" t="s">
        <v>310</v>
      </c>
      <c r="M15" s="303">
        <v>100</v>
      </c>
      <c r="N15" s="304">
        <v>2</v>
      </c>
      <c r="O15" s="304">
        <v>1</v>
      </c>
      <c r="P15" s="304" t="str">
        <f>IF(O15=1,"Muy baja",IF(O15=2,"baja",IF(O15=3,"Media",IF(O15=4,"Alta", IF(O15=5,"Muy Alta",)))))</f>
        <v>Muy baja</v>
      </c>
      <c r="Q15" s="304">
        <v>3</v>
      </c>
      <c r="R15" s="304" t="str">
        <f>IF(Q15=3,"Moderado",IF(Q15=4,"Mayor",IF(Q15=5,"Catastrófico",)))</f>
        <v>Moderado</v>
      </c>
      <c r="S15" s="304">
        <f>+O15*Q15</f>
        <v>3</v>
      </c>
      <c r="T15" s="306" t="str">
        <f>IF(S15=3,"Moderado",IF(S15=4,"Mayor",IF(S15=5,"Catastrófico",)))</f>
        <v>Moderado</v>
      </c>
      <c r="U15" s="323" t="s">
        <v>311</v>
      </c>
      <c r="V15" s="325">
        <v>45657</v>
      </c>
      <c r="W15" s="304" t="s">
        <v>22</v>
      </c>
      <c r="X15" s="304" t="s">
        <v>312</v>
      </c>
      <c r="Y15" s="304" t="s">
        <v>306</v>
      </c>
      <c r="Z15" s="327"/>
      <c r="AA15" s="318"/>
      <c r="AB15" s="319"/>
    </row>
    <row r="16" spans="1:28" s="122" customFormat="1" ht="123" customHeight="1">
      <c r="A16" s="121"/>
      <c r="B16" s="310"/>
      <c r="C16" s="131" t="s">
        <v>313</v>
      </c>
      <c r="D16" s="312"/>
      <c r="E16" s="314"/>
      <c r="F16" s="317"/>
      <c r="G16" s="305"/>
      <c r="H16" s="305"/>
      <c r="I16" s="305"/>
      <c r="J16" s="305"/>
      <c r="K16" s="300"/>
      <c r="L16" s="302"/>
      <c r="M16" s="304"/>
      <c r="N16" s="305"/>
      <c r="O16" s="305"/>
      <c r="P16" s="305"/>
      <c r="Q16" s="305"/>
      <c r="R16" s="305"/>
      <c r="S16" s="305"/>
      <c r="T16" s="307"/>
      <c r="U16" s="324"/>
      <c r="V16" s="326"/>
      <c r="W16" s="305"/>
      <c r="X16" s="305"/>
      <c r="Y16" s="305"/>
      <c r="Z16" s="328"/>
      <c r="AA16" s="305"/>
      <c r="AB16" s="320"/>
    </row>
    <row r="17" spans="1:28" s="122" customFormat="1" ht="126" customHeight="1">
      <c r="A17" s="121"/>
      <c r="B17" s="310"/>
      <c r="C17" s="131" t="s">
        <v>314</v>
      </c>
      <c r="D17" s="312"/>
      <c r="E17" s="315"/>
      <c r="F17" s="317"/>
      <c r="G17" s="305"/>
      <c r="H17" s="305"/>
      <c r="I17" s="305"/>
      <c r="J17" s="305"/>
      <c r="K17" s="300"/>
      <c r="L17" s="139" t="s">
        <v>315</v>
      </c>
      <c r="M17" s="131">
        <v>85</v>
      </c>
      <c r="N17" s="305"/>
      <c r="O17" s="305"/>
      <c r="P17" s="305"/>
      <c r="Q17" s="305"/>
      <c r="R17" s="305"/>
      <c r="S17" s="305"/>
      <c r="T17" s="307"/>
      <c r="U17" s="324"/>
      <c r="V17" s="326"/>
      <c r="W17" s="305"/>
      <c r="X17" s="305"/>
      <c r="Y17" s="305"/>
      <c r="Z17" s="328"/>
      <c r="AA17" s="305"/>
      <c r="AB17" s="320"/>
    </row>
    <row r="18" spans="1:28" s="122" customFormat="1" ht="102" customHeight="1">
      <c r="A18" s="121"/>
      <c r="B18" s="321" t="s">
        <v>316</v>
      </c>
      <c r="C18" s="131" t="s">
        <v>317</v>
      </c>
      <c r="D18" s="312" t="s">
        <v>318</v>
      </c>
      <c r="E18" s="322" t="s">
        <v>319</v>
      </c>
      <c r="F18" s="317">
        <v>3</v>
      </c>
      <c r="G18" s="305" t="str">
        <f>IF(F18=1,"Muy Baja",IF(F18=2,"Baja", IF(F18=3,"Media",IF(F18=4,"Alta", IF(F18=5,"Muy Alta",)))))</f>
        <v>Media</v>
      </c>
      <c r="H18" s="305">
        <f>IF(I18="Moderado",3,IF(I18="Mayor",4,IF(I18="Catastrófico",5,)))</f>
        <v>4</v>
      </c>
      <c r="I18" s="305" t="s">
        <v>308</v>
      </c>
      <c r="J18" s="305">
        <f>+$F18*$H18</f>
        <v>12</v>
      </c>
      <c r="K18" s="305" t="s">
        <v>309</v>
      </c>
      <c r="L18" s="139" t="s">
        <v>320</v>
      </c>
      <c r="M18" s="131">
        <v>95</v>
      </c>
      <c r="N18" s="305">
        <v>2</v>
      </c>
      <c r="O18" s="305">
        <f ca="1">IF(P18="Muy baja",1,IF(P18="Baja",2,IF(P18="Media",3,IF(P18="Alta",4, IF(P18="Muy Alta",5,)))))</f>
        <v>1</v>
      </c>
      <c r="P18" s="304">
        <f ca="1">IF(O18=1,"Muy baja",IF(O18=2,"baja",IF(O18=3,"Media",IF(O18=4,"Alta", IF(O18=5,"Muy Alta",)))))</f>
        <v>0</v>
      </c>
      <c r="Q18" s="305">
        <f>IF(R18="Moderado",3,IF(R18="Mayor",4,IF(R18="Catastrófico",5,)))</f>
        <v>4</v>
      </c>
      <c r="R18" s="305" t="s">
        <v>308</v>
      </c>
      <c r="S18" s="305">
        <f ca="1">+O18*Q18</f>
        <v>4</v>
      </c>
      <c r="T18" s="306" t="str">
        <f ca="1">IF(S18=3,"Moderado",IF(S18=4,"Mayor",IF(S18=5,"Catastrófico",)))</f>
        <v>Mayor</v>
      </c>
      <c r="U18" s="324" t="s">
        <v>321</v>
      </c>
      <c r="V18" s="326" t="s">
        <v>322</v>
      </c>
      <c r="W18" s="305" t="s">
        <v>323</v>
      </c>
      <c r="X18" s="305" t="s">
        <v>324</v>
      </c>
      <c r="Y18" s="305" t="s">
        <v>306</v>
      </c>
      <c r="Z18" s="336"/>
      <c r="AA18" s="329"/>
      <c r="AB18" s="331"/>
    </row>
    <row r="19" spans="1:28" s="122" customFormat="1" ht="204" customHeight="1">
      <c r="A19" s="121"/>
      <c r="B19" s="321"/>
      <c r="C19" s="131" t="s">
        <v>325</v>
      </c>
      <c r="D19" s="312"/>
      <c r="E19" s="322"/>
      <c r="F19" s="317"/>
      <c r="G19" s="305"/>
      <c r="H19" s="305"/>
      <c r="I19" s="305"/>
      <c r="J19" s="305"/>
      <c r="K19" s="305"/>
      <c r="L19" s="139" t="s">
        <v>326</v>
      </c>
      <c r="M19" s="131">
        <v>100</v>
      </c>
      <c r="N19" s="305"/>
      <c r="O19" s="305"/>
      <c r="P19" s="305"/>
      <c r="Q19" s="305"/>
      <c r="R19" s="305"/>
      <c r="S19" s="305"/>
      <c r="T19" s="307"/>
      <c r="U19" s="324"/>
      <c r="V19" s="326"/>
      <c r="W19" s="305"/>
      <c r="X19" s="305"/>
      <c r="Y19" s="305"/>
      <c r="Z19" s="337"/>
      <c r="AA19" s="330"/>
      <c r="AB19" s="331"/>
    </row>
    <row r="20" spans="1:28" s="122" customFormat="1" ht="114.75" customHeight="1">
      <c r="A20" s="121"/>
      <c r="B20" s="321"/>
      <c r="C20" s="131" t="s">
        <v>327</v>
      </c>
      <c r="D20" s="312"/>
      <c r="E20" s="322"/>
      <c r="F20" s="317"/>
      <c r="G20" s="305"/>
      <c r="H20" s="305"/>
      <c r="I20" s="305"/>
      <c r="J20" s="305"/>
      <c r="K20" s="305"/>
      <c r="L20" s="139" t="s">
        <v>328</v>
      </c>
      <c r="M20" s="131">
        <v>100</v>
      </c>
      <c r="N20" s="305"/>
      <c r="O20" s="305"/>
      <c r="P20" s="305"/>
      <c r="Q20" s="305"/>
      <c r="R20" s="305"/>
      <c r="S20" s="305"/>
      <c r="T20" s="307"/>
      <c r="U20" s="324"/>
      <c r="V20" s="326"/>
      <c r="W20" s="305"/>
      <c r="X20" s="305"/>
      <c r="Y20" s="305"/>
      <c r="Z20" s="337"/>
      <c r="AA20" s="318"/>
      <c r="AB20" s="331"/>
    </row>
    <row r="21" spans="1:28" s="122" customFormat="1" ht="74.25" customHeight="1">
      <c r="A21" s="121"/>
      <c r="B21" s="321"/>
      <c r="C21" s="131" t="s">
        <v>329</v>
      </c>
      <c r="D21" s="312" t="s">
        <v>330</v>
      </c>
      <c r="E21" s="322" t="s">
        <v>319</v>
      </c>
      <c r="F21" s="317">
        <f ca="1">IF(G21="Muy baja",1,IF(G21="Baja",2,IF(G21="Media",3,IF(G21="Alta",4, IF(G21="Muy Alta",5,)))))</f>
        <v>3</v>
      </c>
      <c r="G21" s="305" t="str">
        <f ca="1">IF(F21=1,"Muy Baja",IF(F21=2,"Baja", IF(F21=3,"Media",IF(F21=4,"Alta", IF(F21=5,"Muy Alta",)))))</f>
        <v>Media</v>
      </c>
      <c r="H21" s="305">
        <f>IF(I21="Moderado",3,IF(I21="Mayor",4,IF(I21="Catastrófico",5,)))</f>
        <v>4</v>
      </c>
      <c r="I21" s="305" t="s">
        <v>308</v>
      </c>
      <c r="J21" s="305">
        <f ca="1">+$F21*$H21</f>
        <v>12</v>
      </c>
      <c r="K21" s="305" t="s">
        <v>309</v>
      </c>
      <c r="L21" s="335" t="s">
        <v>331</v>
      </c>
      <c r="M21" s="305">
        <v>95</v>
      </c>
      <c r="N21" s="305">
        <v>2</v>
      </c>
      <c r="O21" s="305">
        <f ca="1">IF(P21="Muy baja",1,IF(P21="Baja",2,IF(P21="Media",3,IF(P21="Alta",4, IF(P21="Muy Alta",5,)))))</f>
        <v>1</v>
      </c>
      <c r="P21" s="304" t="str">
        <f t="shared" ref="P21" ca="1" si="0">IF(O21=1,"Muy baja",IF(O21=2,"baja",IF(O21=3,"Media",IF(O21=4,"Alta", IF(O21=5,"Muy Alta",)))))</f>
        <v>Muy baja</v>
      </c>
      <c r="Q21" s="305">
        <f>IF(R21="Moderado",3,IF(R21="Mayor",4,IF(R21="Catastrófico",5,)))</f>
        <v>4</v>
      </c>
      <c r="R21" s="305" t="s">
        <v>308</v>
      </c>
      <c r="S21" s="305">
        <f ca="1">+O21*Q21</f>
        <v>4</v>
      </c>
      <c r="T21" s="306" t="str">
        <f ca="1">IF(S21=3,"Moderado",IF(S21=4,"Mayor",IF(S21=5,"Catastrófico",)))</f>
        <v>Mayor</v>
      </c>
      <c r="U21" s="324" t="s">
        <v>332</v>
      </c>
      <c r="V21" s="326" t="s">
        <v>333</v>
      </c>
      <c r="W21" s="305" t="s">
        <v>323</v>
      </c>
      <c r="X21" s="305" t="s">
        <v>334</v>
      </c>
      <c r="Y21" s="305" t="s">
        <v>306</v>
      </c>
      <c r="Z21" s="333"/>
      <c r="AA21" s="334"/>
      <c r="AB21" s="332"/>
    </row>
    <row r="22" spans="1:28" s="122" customFormat="1" ht="66" customHeight="1">
      <c r="A22" s="121"/>
      <c r="B22" s="321"/>
      <c r="C22" s="131" t="s">
        <v>317</v>
      </c>
      <c r="D22" s="312"/>
      <c r="E22" s="322"/>
      <c r="F22" s="317"/>
      <c r="G22" s="305"/>
      <c r="H22" s="305"/>
      <c r="I22" s="305"/>
      <c r="J22" s="305"/>
      <c r="K22" s="305"/>
      <c r="L22" s="335"/>
      <c r="M22" s="305"/>
      <c r="N22" s="305"/>
      <c r="O22" s="305"/>
      <c r="P22" s="305"/>
      <c r="Q22" s="305"/>
      <c r="R22" s="305"/>
      <c r="S22" s="305"/>
      <c r="T22" s="307"/>
      <c r="U22" s="324"/>
      <c r="V22" s="326"/>
      <c r="W22" s="305"/>
      <c r="X22" s="305"/>
      <c r="Y22" s="305"/>
      <c r="Z22" s="333"/>
      <c r="AA22" s="305"/>
      <c r="AB22" s="332"/>
    </row>
    <row r="23" spans="1:28" s="122" customFormat="1" ht="102">
      <c r="A23" s="121"/>
      <c r="B23" s="321"/>
      <c r="C23" s="131" t="s">
        <v>327</v>
      </c>
      <c r="D23" s="312"/>
      <c r="E23" s="322"/>
      <c r="F23" s="317"/>
      <c r="G23" s="305"/>
      <c r="H23" s="305"/>
      <c r="I23" s="305"/>
      <c r="J23" s="305"/>
      <c r="K23" s="305"/>
      <c r="L23" s="139" t="s">
        <v>335</v>
      </c>
      <c r="M23" s="131">
        <v>85</v>
      </c>
      <c r="N23" s="305"/>
      <c r="O23" s="305"/>
      <c r="P23" s="305"/>
      <c r="Q23" s="305"/>
      <c r="R23" s="305"/>
      <c r="S23" s="305"/>
      <c r="T23" s="307"/>
      <c r="U23" s="324"/>
      <c r="V23" s="326"/>
      <c r="W23" s="305"/>
      <c r="X23" s="305"/>
      <c r="Y23" s="305"/>
      <c r="Z23" s="333"/>
      <c r="AA23" s="305"/>
      <c r="AB23" s="332"/>
    </row>
    <row r="24" spans="1:28" s="122" customFormat="1" ht="153" customHeight="1">
      <c r="A24" s="121"/>
      <c r="B24" s="321"/>
      <c r="C24" s="131" t="s">
        <v>336</v>
      </c>
      <c r="D24" s="312" t="s">
        <v>337</v>
      </c>
      <c r="E24" s="322" t="s">
        <v>319</v>
      </c>
      <c r="F24" s="317">
        <v>3</v>
      </c>
      <c r="G24" s="305" t="str">
        <f>IF(F24=1,"Muy Baja",IF(F24=2,"Baja", IF(F24=3,"Media",IF(F24=4,"Alta", IF(F24=5,"Muy Alta",)))))</f>
        <v>Media</v>
      </c>
      <c r="H24" s="305">
        <f>IF(I24="Moderado",3,IF(I24="Mayor",4,IF(I24="Catastrófico",5,)))</f>
        <v>4</v>
      </c>
      <c r="I24" s="305" t="s">
        <v>308</v>
      </c>
      <c r="J24" s="305">
        <f>+$F24*$H24</f>
        <v>12</v>
      </c>
      <c r="K24" s="305" t="s">
        <v>309</v>
      </c>
      <c r="L24" s="139" t="s">
        <v>338</v>
      </c>
      <c r="M24" s="131">
        <v>100</v>
      </c>
      <c r="N24" s="305">
        <v>2</v>
      </c>
      <c r="O24" s="305">
        <f ca="1">IF(P24="Muy baja",1,IF(P24="Baja",2,IF(P24="Media",3,IF(P24="Alta",4, IF(P24="Muy Alta",5,)))))</f>
        <v>1</v>
      </c>
      <c r="P24" s="304" t="str">
        <f t="shared" ref="P24" ca="1" si="1">IF(O24=1,"Muy baja",IF(O24=2,"baja",IF(O24=3,"Media",IF(O24=4,"Alta", IF(O24=5,"Muy Alta",)))))</f>
        <v>Muy baja</v>
      </c>
      <c r="Q24" s="305">
        <f>IF(R24="Moderado",3,IF(R24="Mayor",4,IF(R24="Catastrófico",5,)))</f>
        <v>4</v>
      </c>
      <c r="R24" s="305" t="s">
        <v>308</v>
      </c>
      <c r="S24" s="305">
        <f ca="1">+O24*Q24</f>
        <v>4</v>
      </c>
      <c r="T24" s="306" t="str">
        <f ca="1">IF(S24=3,"Moderado",IF(S24=4,"Mayor",IF(S24=5,"Catastrófico",)))</f>
        <v>Mayor</v>
      </c>
      <c r="U24" s="324" t="s">
        <v>339</v>
      </c>
      <c r="V24" s="326" t="s">
        <v>340</v>
      </c>
      <c r="W24" s="326" t="s">
        <v>341</v>
      </c>
      <c r="X24" s="326" t="s">
        <v>342</v>
      </c>
      <c r="Y24" s="305" t="s">
        <v>306</v>
      </c>
      <c r="Z24" s="305"/>
      <c r="AA24" s="305"/>
      <c r="AB24" s="320"/>
    </row>
    <row r="25" spans="1:28" s="122" customFormat="1" ht="138" customHeight="1">
      <c r="A25" s="121"/>
      <c r="B25" s="321"/>
      <c r="C25" s="131" t="s">
        <v>343</v>
      </c>
      <c r="D25" s="312"/>
      <c r="E25" s="322"/>
      <c r="F25" s="317"/>
      <c r="G25" s="305"/>
      <c r="H25" s="305"/>
      <c r="I25" s="305"/>
      <c r="J25" s="305"/>
      <c r="K25" s="305"/>
      <c r="L25" s="139" t="s">
        <v>344</v>
      </c>
      <c r="M25" s="131">
        <v>100</v>
      </c>
      <c r="N25" s="305"/>
      <c r="O25" s="305"/>
      <c r="P25" s="305"/>
      <c r="Q25" s="305"/>
      <c r="R25" s="305"/>
      <c r="S25" s="305"/>
      <c r="T25" s="307"/>
      <c r="U25" s="324"/>
      <c r="V25" s="326"/>
      <c r="W25" s="326"/>
      <c r="X25" s="326"/>
      <c r="Y25" s="305"/>
      <c r="Z25" s="305"/>
      <c r="AA25" s="305"/>
      <c r="AB25" s="320"/>
    </row>
    <row r="26" spans="1:28" s="122" customFormat="1" ht="140.25">
      <c r="A26" s="121"/>
      <c r="B26" s="321"/>
      <c r="C26" s="131" t="s">
        <v>345</v>
      </c>
      <c r="D26" s="312"/>
      <c r="E26" s="322"/>
      <c r="F26" s="317"/>
      <c r="G26" s="305"/>
      <c r="H26" s="305"/>
      <c r="I26" s="305"/>
      <c r="J26" s="305"/>
      <c r="K26" s="305"/>
      <c r="L26" s="139" t="s">
        <v>346</v>
      </c>
      <c r="M26" s="131">
        <v>100</v>
      </c>
      <c r="N26" s="305"/>
      <c r="O26" s="305"/>
      <c r="P26" s="305"/>
      <c r="Q26" s="305"/>
      <c r="R26" s="305"/>
      <c r="S26" s="305"/>
      <c r="T26" s="307"/>
      <c r="U26" s="324"/>
      <c r="V26" s="326"/>
      <c r="W26" s="326"/>
      <c r="X26" s="326"/>
      <c r="Y26" s="305"/>
      <c r="Z26" s="305"/>
      <c r="AA26" s="305"/>
      <c r="AB26" s="320"/>
    </row>
    <row r="27" spans="1:28" s="122" customFormat="1" ht="100.5" customHeight="1">
      <c r="A27" s="121"/>
      <c r="B27" s="321"/>
      <c r="C27" s="131" t="s">
        <v>347</v>
      </c>
      <c r="D27" s="312" t="s">
        <v>348</v>
      </c>
      <c r="E27" s="322" t="s">
        <v>349</v>
      </c>
      <c r="F27" s="317">
        <v>3</v>
      </c>
      <c r="G27" s="305" t="str">
        <f>IF(F27=1,"Muy Baja",IF(F27=2,"Baja", IF(F27=3,"Media",IF(F27=4,"Alta", IF(F27=5,"Muy Alta",)))))</f>
        <v>Media</v>
      </c>
      <c r="H27" s="305">
        <f>IF(I27="Moderado",3,IF(I27="Mayor",4,IF(I27="Catastrófico",5,)))</f>
        <v>4</v>
      </c>
      <c r="I27" s="305" t="s">
        <v>308</v>
      </c>
      <c r="J27" s="305">
        <f>+$F27*$H27</f>
        <v>12</v>
      </c>
      <c r="K27" s="305" t="s">
        <v>309</v>
      </c>
      <c r="L27" s="335" t="s">
        <v>350</v>
      </c>
      <c r="M27" s="305">
        <v>100</v>
      </c>
      <c r="N27" s="305">
        <v>2</v>
      </c>
      <c r="O27" s="305">
        <f ca="1">IF(P27="Muy baja",1,IF(P27="Baja",2,IF(P27="Media",3,IF(P27="Alta",4, IF(P27="Muy Alta",5,)))))</f>
        <v>1</v>
      </c>
      <c r="P27" s="304" t="str">
        <f t="shared" ref="P27" ca="1" si="2">IF(O27=1,"Muy baja",IF(O27=2,"baja",IF(O27=3,"Media",IF(O27=4,"Alta", IF(O27=5,"Muy Alta",)))))</f>
        <v>Muy baja</v>
      </c>
      <c r="Q27" s="305">
        <f>IF(R27="Moderado",3,IF(R27="Mayor",4,IF(R27="Catastrófico",5,)))</f>
        <v>4</v>
      </c>
      <c r="R27" s="305" t="s">
        <v>308</v>
      </c>
      <c r="S27" s="305">
        <f ca="1">+O27*Q27</f>
        <v>4</v>
      </c>
      <c r="T27" s="306" t="str">
        <f ca="1">IF(S27=3,"Moderado",IF(S27=4,"Mayor",IF(S27=5,"Catastrófico",)))</f>
        <v>Mayor</v>
      </c>
      <c r="U27" s="324" t="s">
        <v>351</v>
      </c>
      <c r="V27" s="326" t="s">
        <v>352</v>
      </c>
      <c r="W27" s="305" t="s">
        <v>353</v>
      </c>
      <c r="X27" s="305" t="s">
        <v>354</v>
      </c>
      <c r="Y27" s="305" t="s">
        <v>306</v>
      </c>
      <c r="Z27" s="338"/>
      <c r="AA27" s="339"/>
      <c r="AB27" s="341"/>
    </row>
    <row r="28" spans="1:28" s="122" customFormat="1" ht="96.75" customHeight="1">
      <c r="A28" s="121"/>
      <c r="B28" s="321"/>
      <c r="C28" s="131" t="s">
        <v>355</v>
      </c>
      <c r="D28" s="312"/>
      <c r="E28" s="322"/>
      <c r="F28" s="317"/>
      <c r="G28" s="305"/>
      <c r="H28" s="305"/>
      <c r="I28" s="305"/>
      <c r="J28" s="305"/>
      <c r="K28" s="305"/>
      <c r="L28" s="335"/>
      <c r="M28" s="305"/>
      <c r="N28" s="305"/>
      <c r="O28" s="305"/>
      <c r="P28" s="305"/>
      <c r="Q28" s="305"/>
      <c r="R28" s="305"/>
      <c r="S28" s="305"/>
      <c r="T28" s="307"/>
      <c r="U28" s="324"/>
      <c r="V28" s="326"/>
      <c r="W28" s="305"/>
      <c r="X28" s="305"/>
      <c r="Y28" s="305"/>
      <c r="Z28" s="303"/>
      <c r="AA28" s="340"/>
      <c r="AB28" s="342"/>
    </row>
    <row r="29" spans="1:28" s="122" customFormat="1" ht="215.25" customHeight="1">
      <c r="A29" s="121"/>
      <c r="B29" s="321"/>
      <c r="C29" s="131" t="s">
        <v>356</v>
      </c>
      <c r="D29" s="312"/>
      <c r="E29" s="322"/>
      <c r="F29" s="317"/>
      <c r="G29" s="305"/>
      <c r="H29" s="305"/>
      <c r="I29" s="305"/>
      <c r="J29" s="305"/>
      <c r="K29" s="305"/>
      <c r="L29" s="139" t="s">
        <v>357</v>
      </c>
      <c r="M29" s="305"/>
      <c r="N29" s="305"/>
      <c r="O29" s="305"/>
      <c r="P29" s="305"/>
      <c r="Q29" s="305"/>
      <c r="R29" s="305"/>
      <c r="S29" s="305"/>
      <c r="T29" s="307"/>
      <c r="U29" s="324"/>
      <c r="V29" s="343"/>
      <c r="W29" s="305"/>
      <c r="X29" s="305"/>
      <c r="Y29" s="305"/>
      <c r="Z29" s="138"/>
      <c r="AA29" s="140"/>
      <c r="AB29" s="320"/>
    </row>
    <row r="30" spans="1:28" s="122" customFormat="1" ht="213" customHeight="1">
      <c r="A30" s="121"/>
      <c r="B30" s="310" t="s">
        <v>358</v>
      </c>
      <c r="C30" s="131" t="s">
        <v>359</v>
      </c>
      <c r="D30" s="312" t="s">
        <v>360</v>
      </c>
      <c r="E30" s="322" t="s">
        <v>361</v>
      </c>
      <c r="F30" s="317">
        <v>3</v>
      </c>
      <c r="G30" s="305" t="str">
        <f>IF(F30=1,"Muy Baja",IF(F30=2,"Baja", IF(F30=3,"Media",IF(F30=4,"Alta", IF(F30=5,"Muy Alta",)))))</f>
        <v>Media</v>
      </c>
      <c r="H30" s="305">
        <f>IF(I30="Moderado",3,IF(I30="Mayor",4,IF(I30="Catastrófico",5,)))</f>
        <v>4</v>
      </c>
      <c r="I30" s="305" t="s">
        <v>308</v>
      </c>
      <c r="J30" s="305">
        <f>+$F30*$H30</f>
        <v>12</v>
      </c>
      <c r="K30" s="305" t="s">
        <v>309</v>
      </c>
      <c r="L30" s="139" t="s">
        <v>362</v>
      </c>
      <c r="M30" s="131">
        <v>80</v>
      </c>
      <c r="N30" s="305">
        <v>0</v>
      </c>
      <c r="O30" s="305">
        <f>IF(P30="Muy baja",1,IF(P30="Baja",2,IF(P30="Media",3,IF(P30="Alta",4, IF(P30="Muy Alta",5,)))))</f>
        <v>3</v>
      </c>
      <c r="P30" s="305" t="s">
        <v>363</v>
      </c>
      <c r="Q30" s="305">
        <f>IF(R30="Moderado",3,IF(R30="Mayor",4,IF(R30="Catastrófico",5,)))</f>
        <v>4</v>
      </c>
      <c r="R30" s="305" t="s">
        <v>308</v>
      </c>
      <c r="S30" s="305">
        <f>+O30*Q30</f>
        <v>12</v>
      </c>
      <c r="T30" s="307" t="s">
        <v>309</v>
      </c>
      <c r="U30" s="324" t="s">
        <v>364</v>
      </c>
      <c r="V30" s="326" t="s">
        <v>365</v>
      </c>
      <c r="W30" s="305" t="s">
        <v>58</v>
      </c>
      <c r="X30" s="305" t="s">
        <v>366</v>
      </c>
      <c r="Y30" s="305" t="s">
        <v>306</v>
      </c>
      <c r="Z30" s="305"/>
      <c r="AA30" s="305"/>
      <c r="AB30" s="320"/>
    </row>
    <row r="31" spans="1:28" s="122" customFormat="1" ht="152.25" customHeight="1">
      <c r="A31" s="121"/>
      <c r="B31" s="310"/>
      <c r="C31" s="131" t="s">
        <v>367</v>
      </c>
      <c r="D31" s="312"/>
      <c r="E31" s="322" t="s">
        <v>361</v>
      </c>
      <c r="F31" s="317"/>
      <c r="G31" s="305"/>
      <c r="H31" s="305"/>
      <c r="I31" s="305"/>
      <c r="J31" s="305"/>
      <c r="K31" s="305"/>
      <c r="L31" s="139" t="s">
        <v>368</v>
      </c>
      <c r="M31" s="131">
        <v>80</v>
      </c>
      <c r="N31" s="305"/>
      <c r="O31" s="305"/>
      <c r="P31" s="305"/>
      <c r="Q31" s="305"/>
      <c r="R31" s="305"/>
      <c r="S31" s="305"/>
      <c r="T31" s="307"/>
      <c r="U31" s="324"/>
      <c r="V31" s="326"/>
      <c r="W31" s="305"/>
      <c r="X31" s="305"/>
      <c r="Y31" s="305"/>
      <c r="Z31" s="305"/>
      <c r="AA31" s="305"/>
      <c r="AB31" s="320"/>
    </row>
    <row r="32" spans="1:28" s="122" customFormat="1" ht="229.5">
      <c r="A32" s="121"/>
      <c r="B32" s="352" t="s">
        <v>369</v>
      </c>
      <c r="C32" s="131" t="s">
        <v>317</v>
      </c>
      <c r="D32" s="312" t="s">
        <v>370</v>
      </c>
      <c r="E32" s="322" t="s">
        <v>319</v>
      </c>
      <c r="F32" s="317">
        <v>3</v>
      </c>
      <c r="G32" s="305" t="str">
        <f>IF(F32=1,"Muy Baja",IF(F32=2,"Baja", IF(F32=3,"Media",IF(F32=4,"Alta", IF(F32=5,"Muy Alta",)))))</f>
        <v>Media</v>
      </c>
      <c r="H32" s="305">
        <f>IF(I32="Moderado",3,IF(I32="Mayor",4,IF(I32="Catastrófico",5,)))</f>
        <v>4</v>
      </c>
      <c r="I32" s="305" t="s">
        <v>308</v>
      </c>
      <c r="J32" s="305">
        <f>+$F32*$H32</f>
        <v>12</v>
      </c>
      <c r="K32" s="305" t="s">
        <v>309</v>
      </c>
      <c r="L32" s="139" t="s">
        <v>371</v>
      </c>
      <c r="M32" s="131">
        <v>100</v>
      </c>
      <c r="N32" s="305">
        <v>2</v>
      </c>
      <c r="O32" s="305">
        <f>IF(P32="Muy baja",1,IF(P32="Baja",2,IF(P32="Media",3,IF(P32="Alta",4, IF(P32="Muy Alta",5,)))))</f>
        <v>1</v>
      </c>
      <c r="P32" s="305" t="s">
        <v>372</v>
      </c>
      <c r="Q32" s="305">
        <f>IF(R32="Moderado",3,IF(R32="Mayor",4,IF(R32="Catastrófico",5,)))</f>
        <v>4</v>
      </c>
      <c r="R32" s="305" t="s">
        <v>308</v>
      </c>
      <c r="S32" s="305">
        <f>+O32*Q32</f>
        <v>4</v>
      </c>
      <c r="T32" s="307" t="s">
        <v>309</v>
      </c>
      <c r="U32" s="324" t="s">
        <v>373</v>
      </c>
      <c r="V32" s="326" t="s">
        <v>374</v>
      </c>
      <c r="W32" s="305" t="s">
        <v>375</v>
      </c>
      <c r="X32" s="305" t="s">
        <v>376</v>
      </c>
      <c r="Y32" s="305" t="s">
        <v>306</v>
      </c>
      <c r="Z32" s="305"/>
      <c r="AA32" s="344"/>
      <c r="AB32" s="320"/>
    </row>
    <row r="33" spans="1:28" s="122" customFormat="1" ht="60.75" customHeight="1">
      <c r="A33" s="121"/>
      <c r="B33" s="352"/>
      <c r="C33" s="131" t="s">
        <v>377</v>
      </c>
      <c r="D33" s="312"/>
      <c r="E33" s="322"/>
      <c r="F33" s="317"/>
      <c r="G33" s="305"/>
      <c r="H33" s="305"/>
      <c r="I33" s="305"/>
      <c r="J33" s="305"/>
      <c r="K33" s="305"/>
      <c r="L33" s="335" t="s">
        <v>378</v>
      </c>
      <c r="M33" s="305">
        <v>100</v>
      </c>
      <c r="N33" s="305"/>
      <c r="O33" s="305"/>
      <c r="P33" s="305"/>
      <c r="Q33" s="305"/>
      <c r="R33" s="305"/>
      <c r="S33" s="305"/>
      <c r="T33" s="307"/>
      <c r="U33" s="324"/>
      <c r="V33" s="326"/>
      <c r="W33" s="305"/>
      <c r="X33" s="305"/>
      <c r="Y33" s="305"/>
      <c r="Z33" s="305"/>
      <c r="AA33" s="345"/>
      <c r="AB33" s="320"/>
    </row>
    <row r="34" spans="1:28" s="122" customFormat="1" ht="60.75" customHeight="1">
      <c r="A34" s="121"/>
      <c r="B34" s="352"/>
      <c r="C34" s="131" t="s">
        <v>379</v>
      </c>
      <c r="D34" s="312"/>
      <c r="E34" s="322"/>
      <c r="F34" s="317"/>
      <c r="G34" s="305"/>
      <c r="H34" s="305"/>
      <c r="I34" s="305"/>
      <c r="J34" s="305"/>
      <c r="K34" s="305"/>
      <c r="L34" s="335"/>
      <c r="M34" s="305"/>
      <c r="N34" s="305"/>
      <c r="O34" s="305"/>
      <c r="P34" s="305"/>
      <c r="Q34" s="305"/>
      <c r="R34" s="305"/>
      <c r="S34" s="305"/>
      <c r="T34" s="307"/>
      <c r="U34" s="324"/>
      <c r="V34" s="326"/>
      <c r="W34" s="305"/>
      <c r="X34" s="305"/>
      <c r="Y34" s="305"/>
      <c r="Z34" s="305"/>
      <c r="AA34" s="346"/>
      <c r="AB34" s="320"/>
    </row>
    <row r="35" spans="1:28" s="122" customFormat="1" ht="140.25" customHeight="1">
      <c r="A35" s="121"/>
      <c r="B35" s="347" t="s">
        <v>380</v>
      </c>
      <c r="C35" s="131" t="s">
        <v>381</v>
      </c>
      <c r="D35" s="348" t="s">
        <v>382</v>
      </c>
      <c r="E35" s="313" t="s">
        <v>383</v>
      </c>
      <c r="F35" s="350">
        <v>3</v>
      </c>
      <c r="G35" s="338" t="str">
        <f>IF(F35=1,"Muy Baja",IF(F35=2,"Baja", IF(F35=3,"Media",IF(F35=4,"Alta", IF(F35=5,"Muy Alta",)))))</f>
        <v>Media</v>
      </c>
      <c r="H35" s="338">
        <f>IF(I35="Moderado",3,IF(I35="Mayor",4,IF(I35="Catastrófico",5,)))</f>
        <v>4</v>
      </c>
      <c r="I35" s="338" t="s">
        <v>308</v>
      </c>
      <c r="J35" s="338">
        <f>+$F35*$H35</f>
        <v>12</v>
      </c>
      <c r="K35" s="338" t="s">
        <v>309</v>
      </c>
      <c r="L35" s="139" t="s">
        <v>384</v>
      </c>
      <c r="M35" s="131">
        <v>85</v>
      </c>
      <c r="N35" s="305">
        <v>1</v>
      </c>
      <c r="O35" s="305">
        <f>IF(P35="Muy baja",1,IF(P35="Baja",2,IF(P35="Media",3,IF(P35="Alta",4, IF(P35="Muy Alta",5,)))))</f>
        <v>2</v>
      </c>
      <c r="P35" s="305" t="s">
        <v>385</v>
      </c>
      <c r="Q35" s="305">
        <f>IF(R35="Moderado",3,IF(R35="Mayor",4,IF(R35="Catastrófico",5,)))</f>
        <v>4</v>
      </c>
      <c r="R35" s="305" t="s">
        <v>308</v>
      </c>
      <c r="S35" s="305">
        <f>+O35*Q35</f>
        <v>8</v>
      </c>
      <c r="T35" s="307" t="s">
        <v>309</v>
      </c>
      <c r="U35" s="324" t="s">
        <v>386</v>
      </c>
      <c r="V35" s="326" t="s">
        <v>387</v>
      </c>
      <c r="W35" s="305" t="s">
        <v>388</v>
      </c>
      <c r="X35" s="305" t="s">
        <v>389</v>
      </c>
      <c r="Y35" s="305" t="s">
        <v>306</v>
      </c>
      <c r="Z35" s="305"/>
      <c r="AA35" s="305"/>
      <c r="AB35" s="320"/>
    </row>
    <row r="36" spans="1:28" s="122" customFormat="1" ht="89.25" customHeight="1">
      <c r="A36" s="121"/>
      <c r="B36" s="347"/>
      <c r="C36" s="131" t="s">
        <v>390</v>
      </c>
      <c r="D36" s="349"/>
      <c r="E36" s="314"/>
      <c r="F36" s="351"/>
      <c r="G36" s="303"/>
      <c r="H36" s="303"/>
      <c r="I36" s="303"/>
      <c r="J36" s="303"/>
      <c r="K36" s="303"/>
      <c r="L36" s="139" t="s">
        <v>391</v>
      </c>
      <c r="M36" s="131">
        <v>100</v>
      </c>
      <c r="N36" s="305"/>
      <c r="O36" s="305"/>
      <c r="P36" s="305"/>
      <c r="Q36" s="305"/>
      <c r="R36" s="305"/>
      <c r="S36" s="305"/>
      <c r="T36" s="307"/>
      <c r="U36" s="324"/>
      <c r="V36" s="326"/>
      <c r="W36" s="305"/>
      <c r="X36" s="305"/>
      <c r="Y36" s="305"/>
      <c r="Z36" s="305"/>
      <c r="AA36" s="305"/>
      <c r="AB36" s="320"/>
    </row>
    <row r="37" spans="1:28" s="122" customFormat="1" ht="114.75" customHeight="1">
      <c r="A37" s="121"/>
      <c r="B37" s="347"/>
      <c r="C37" s="141" t="s">
        <v>392</v>
      </c>
      <c r="D37" s="349"/>
      <c r="E37" s="314"/>
      <c r="F37" s="351"/>
      <c r="G37" s="303"/>
      <c r="H37" s="303"/>
      <c r="I37" s="303"/>
      <c r="J37" s="303"/>
      <c r="K37" s="303"/>
      <c r="L37" s="141" t="s">
        <v>393</v>
      </c>
      <c r="M37" s="131">
        <v>85</v>
      </c>
      <c r="N37" s="305"/>
      <c r="O37" s="305"/>
      <c r="P37" s="305"/>
      <c r="Q37" s="305"/>
      <c r="R37" s="305"/>
      <c r="S37" s="305"/>
      <c r="T37" s="307"/>
      <c r="U37" s="324"/>
      <c r="V37" s="326"/>
      <c r="W37" s="305"/>
      <c r="X37" s="305"/>
      <c r="Y37" s="305"/>
      <c r="Z37" s="305"/>
      <c r="AA37" s="305"/>
      <c r="AB37" s="320"/>
    </row>
    <row r="38" spans="1:28" s="122" customFormat="1" ht="140.25">
      <c r="A38" s="121"/>
      <c r="B38" s="347"/>
      <c r="C38" s="131" t="s">
        <v>394</v>
      </c>
      <c r="D38" s="312" t="s">
        <v>395</v>
      </c>
      <c r="E38" s="322" t="s">
        <v>319</v>
      </c>
      <c r="F38" s="317">
        <v>3</v>
      </c>
      <c r="G38" s="305" t="str">
        <f>IF(F38=1,"Muy Baja",IF(F38=2,"Baja", IF(F38=3,"Media",IF(F38=4,"Alta", IF(F38=5,"Muy Alta",)))))</f>
        <v>Media</v>
      </c>
      <c r="H38" s="305">
        <f>IF(I38="Moderado",3,IF(I38="Mayor",4,IF(I38="Catastrófico",5,)))</f>
        <v>4</v>
      </c>
      <c r="I38" s="305" t="s">
        <v>308</v>
      </c>
      <c r="J38" s="305">
        <f>+$F38*$H38</f>
        <v>12</v>
      </c>
      <c r="K38" s="305" t="s">
        <v>309</v>
      </c>
      <c r="L38" s="139" t="s">
        <v>396</v>
      </c>
      <c r="M38" s="131">
        <v>100</v>
      </c>
      <c r="N38" s="338">
        <v>2</v>
      </c>
      <c r="O38" s="305">
        <f>IF(P38="Muy baja",1,IF(P38="Baja",2,IF(P38="Media",3,IF(P38="Alta",4, IF(P38="Muy Alta",5,)))))</f>
        <v>1</v>
      </c>
      <c r="P38" s="305" t="s">
        <v>372</v>
      </c>
      <c r="Q38" s="305">
        <f>IF(R38="Moderado",3,IF(R38="Mayor",4,IF(R38="Catastrófico",5,)))</f>
        <v>4</v>
      </c>
      <c r="R38" s="305" t="s">
        <v>308</v>
      </c>
      <c r="S38" s="305">
        <f>+O38*Q38</f>
        <v>4</v>
      </c>
      <c r="T38" s="307" t="s">
        <v>309</v>
      </c>
      <c r="U38" s="324" t="s">
        <v>397</v>
      </c>
      <c r="V38" s="326" t="s">
        <v>398</v>
      </c>
      <c r="W38" s="305" t="s">
        <v>399</v>
      </c>
      <c r="X38" s="305" t="s">
        <v>400</v>
      </c>
      <c r="Y38" s="305" t="s">
        <v>401</v>
      </c>
      <c r="Z38" s="305"/>
      <c r="AA38" s="305"/>
      <c r="AB38" s="320"/>
    </row>
    <row r="39" spans="1:28" s="122" customFormat="1" ht="153">
      <c r="A39" s="121"/>
      <c r="B39" s="347"/>
      <c r="C39" s="131" t="s">
        <v>402</v>
      </c>
      <c r="D39" s="312"/>
      <c r="E39" s="322"/>
      <c r="F39" s="317"/>
      <c r="G39" s="305"/>
      <c r="H39" s="305"/>
      <c r="I39" s="305"/>
      <c r="J39" s="305"/>
      <c r="K39" s="305"/>
      <c r="L39" s="139" t="s">
        <v>403</v>
      </c>
      <c r="M39" s="338">
        <v>100</v>
      </c>
      <c r="N39" s="303"/>
      <c r="O39" s="305"/>
      <c r="P39" s="305"/>
      <c r="Q39" s="305"/>
      <c r="R39" s="305"/>
      <c r="S39" s="305"/>
      <c r="T39" s="307"/>
      <c r="U39" s="324"/>
      <c r="V39" s="326"/>
      <c r="W39" s="305"/>
      <c r="X39" s="305"/>
      <c r="Y39" s="305"/>
      <c r="Z39" s="305"/>
      <c r="AA39" s="305"/>
      <c r="AB39" s="320"/>
    </row>
    <row r="40" spans="1:28" s="122" customFormat="1" ht="48.75" customHeight="1">
      <c r="A40" s="121"/>
      <c r="B40" s="347"/>
      <c r="C40" s="131" t="s">
        <v>404</v>
      </c>
      <c r="D40" s="312"/>
      <c r="E40" s="322"/>
      <c r="F40" s="317"/>
      <c r="G40" s="305"/>
      <c r="H40" s="305"/>
      <c r="I40" s="305"/>
      <c r="J40" s="305"/>
      <c r="K40" s="305"/>
      <c r="L40" s="139" t="s">
        <v>405</v>
      </c>
      <c r="M40" s="304"/>
      <c r="N40" s="304"/>
      <c r="O40" s="305"/>
      <c r="P40" s="305"/>
      <c r="Q40" s="305"/>
      <c r="R40" s="305"/>
      <c r="S40" s="305"/>
      <c r="T40" s="307"/>
      <c r="U40" s="324"/>
      <c r="V40" s="326"/>
      <c r="W40" s="305"/>
      <c r="X40" s="305"/>
      <c r="Y40" s="305"/>
      <c r="Z40" s="305"/>
      <c r="AA40" s="305"/>
      <c r="AB40" s="320"/>
    </row>
    <row r="41" spans="1:28" s="122" customFormat="1" ht="25.5" customHeight="1">
      <c r="A41" s="121"/>
      <c r="B41" s="142"/>
      <c r="C41" s="131" t="s">
        <v>356</v>
      </c>
      <c r="D41" s="312" t="s">
        <v>406</v>
      </c>
      <c r="E41" s="322" t="s">
        <v>319</v>
      </c>
      <c r="F41" s="317">
        <v>3</v>
      </c>
      <c r="G41" s="305" t="str">
        <f>IF(F41=1,"Muy Baja",IF(F41=2,"Baja", IF(F41=3,"Media",IF(F41=4,"Alta", IF(F41=5,"Muy Alta",)))))</f>
        <v>Media</v>
      </c>
      <c r="H41" s="338">
        <f>IF(I41="Moderado",3,IF(I41="Mayor",4,IF(I41="Catastrófico",5,)))</f>
        <v>4</v>
      </c>
      <c r="I41" s="305" t="s">
        <v>308</v>
      </c>
      <c r="J41" s="305">
        <f>+$F41*$H41</f>
        <v>12</v>
      </c>
      <c r="K41" s="305" t="s">
        <v>309</v>
      </c>
      <c r="L41" s="335" t="s">
        <v>407</v>
      </c>
      <c r="M41" s="305">
        <v>95</v>
      </c>
      <c r="N41" s="305">
        <v>1</v>
      </c>
      <c r="O41" s="305">
        <f>IF(P41="Muy baja",1,IF(P41="Baja",2,IF(P41="Media",3,IF(P41="Alta",4, IF(P41="Muy Alta",5,)))))</f>
        <v>2</v>
      </c>
      <c r="P41" s="305" t="s">
        <v>385</v>
      </c>
      <c r="Q41" s="305">
        <f>IF(R41="Moderado",3,IF(R41="Mayor",4,IF(R41="Catastrófico",5,)))</f>
        <v>4</v>
      </c>
      <c r="R41" s="305" t="s">
        <v>308</v>
      </c>
      <c r="S41" s="305">
        <f>+O41*Q41</f>
        <v>8</v>
      </c>
      <c r="T41" s="307" t="s">
        <v>309</v>
      </c>
      <c r="U41" s="324" t="s">
        <v>408</v>
      </c>
      <c r="V41" s="326" t="s">
        <v>409</v>
      </c>
      <c r="W41" s="305" t="s">
        <v>410</v>
      </c>
      <c r="X41" s="305" t="s">
        <v>411</v>
      </c>
      <c r="Y41" s="305" t="s">
        <v>306</v>
      </c>
      <c r="Z41" s="356"/>
      <c r="AA41" s="356"/>
      <c r="AB41" s="331"/>
    </row>
    <row r="42" spans="1:28" s="122" customFormat="1" ht="140.25" customHeight="1">
      <c r="A42" s="121"/>
      <c r="B42" s="353" t="s">
        <v>412</v>
      </c>
      <c r="C42" s="131" t="s">
        <v>413</v>
      </c>
      <c r="D42" s="312"/>
      <c r="E42" s="322"/>
      <c r="F42" s="317"/>
      <c r="G42" s="305"/>
      <c r="H42" s="304"/>
      <c r="I42" s="305"/>
      <c r="J42" s="305"/>
      <c r="K42" s="305"/>
      <c r="L42" s="335"/>
      <c r="M42" s="305"/>
      <c r="N42" s="305"/>
      <c r="O42" s="305"/>
      <c r="P42" s="305"/>
      <c r="Q42" s="305"/>
      <c r="R42" s="305"/>
      <c r="S42" s="305"/>
      <c r="T42" s="307"/>
      <c r="U42" s="324"/>
      <c r="V42" s="326"/>
      <c r="W42" s="305"/>
      <c r="X42" s="305"/>
      <c r="Y42" s="305"/>
      <c r="Z42" s="357"/>
      <c r="AA42" s="357"/>
      <c r="AB42" s="331"/>
    </row>
    <row r="43" spans="1:28" s="122" customFormat="1" ht="84" customHeight="1">
      <c r="A43" s="121"/>
      <c r="B43" s="353"/>
      <c r="C43" s="131" t="s">
        <v>414</v>
      </c>
      <c r="D43" s="312" t="s">
        <v>415</v>
      </c>
      <c r="E43" s="355" t="s">
        <v>319</v>
      </c>
      <c r="F43" s="317">
        <v>5</v>
      </c>
      <c r="G43" s="338" t="str">
        <f>IF(F43=1,"Muy Baja",IF(F43=2,"Baja", IF(F43=3,"Media",IF(F43=4,"Alta", IF(F43=5,"Muy Alta",)))))</f>
        <v>Muy Alta</v>
      </c>
      <c r="H43" s="305">
        <f>IF(I43="Moderado",3,IF(I43="Mayor",4,IF(I43="Catastrófico",5,)))</f>
        <v>4</v>
      </c>
      <c r="I43" s="305" t="s">
        <v>308</v>
      </c>
      <c r="J43" s="305">
        <f>+$F43*$H43</f>
        <v>20</v>
      </c>
      <c r="K43" s="305" t="s">
        <v>309</v>
      </c>
      <c r="L43" s="335" t="s">
        <v>416</v>
      </c>
      <c r="M43" s="305">
        <v>70</v>
      </c>
      <c r="N43" s="305">
        <v>1</v>
      </c>
      <c r="O43" s="305">
        <f>IF(P43="Muy baja",1,IF(P43="Baja",2,IF(P43="Media",3,IF(P43="Alta",4, IF(P43="Muy Alta",5,)))))</f>
        <v>3</v>
      </c>
      <c r="P43" s="305" t="s">
        <v>363</v>
      </c>
      <c r="Q43" s="305">
        <f>IF(R43="Moderado",3,IF(R43="Mayor",4,IF(R43="Catastrófico",5,)))</f>
        <v>4</v>
      </c>
      <c r="R43" s="305" t="s">
        <v>308</v>
      </c>
      <c r="S43" s="305">
        <f>+O43*Q43</f>
        <v>12</v>
      </c>
      <c r="T43" s="307" t="s">
        <v>309</v>
      </c>
      <c r="U43" s="324" t="s">
        <v>417</v>
      </c>
      <c r="V43" s="326" t="s">
        <v>418</v>
      </c>
      <c r="W43" s="305" t="s">
        <v>419</v>
      </c>
      <c r="X43" s="305" t="s">
        <v>420</v>
      </c>
      <c r="Y43" s="305" t="s">
        <v>306</v>
      </c>
      <c r="Z43" s="356"/>
      <c r="AA43" s="356"/>
      <c r="AB43" s="320"/>
    </row>
    <row r="44" spans="1:28" s="122" customFormat="1" ht="231" customHeight="1">
      <c r="A44" s="121"/>
      <c r="B44" s="353"/>
      <c r="C44" s="131" t="s">
        <v>421</v>
      </c>
      <c r="D44" s="312"/>
      <c r="E44" s="355"/>
      <c r="F44" s="317"/>
      <c r="G44" s="303"/>
      <c r="H44" s="305"/>
      <c r="I44" s="305"/>
      <c r="J44" s="305"/>
      <c r="K44" s="305"/>
      <c r="L44" s="335"/>
      <c r="M44" s="305"/>
      <c r="N44" s="305"/>
      <c r="O44" s="305"/>
      <c r="P44" s="305"/>
      <c r="Q44" s="305"/>
      <c r="R44" s="305"/>
      <c r="S44" s="305"/>
      <c r="T44" s="307"/>
      <c r="U44" s="324"/>
      <c r="V44" s="326"/>
      <c r="W44" s="305"/>
      <c r="X44" s="305"/>
      <c r="Y44" s="305"/>
      <c r="Z44" s="356"/>
      <c r="AA44" s="358"/>
      <c r="AB44" s="320"/>
    </row>
    <row r="45" spans="1:28" s="122" customFormat="1" ht="204">
      <c r="A45" s="121"/>
      <c r="B45" s="354"/>
      <c r="C45" s="131" t="s">
        <v>422</v>
      </c>
      <c r="D45" s="312"/>
      <c r="E45" s="355"/>
      <c r="F45" s="317"/>
      <c r="G45" s="304"/>
      <c r="H45" s="305"/>
      <c r="I45" s="305"/>
      <c r="J45" s="305"/>
      <c r="K45" s="305"/>
      <c r="L45" s="139" t="s">
        <v>423</v>
      </c>
      <c r="M45" s="131">
        <v>85</v>
      </c>
      <c r="N45" s="305"/>
      <c r="O45" s="305"/>
      <c r="P45" s="305"/>
      <c r="Q45" s="305"/>
      <c r="R45" s="305"/>
      <c r="S45" s="305"/>
      <c r="T45" s="307"/>
      <c r="U45" s="324"/>
      <c r="V45" s="326"/>
      <c r="W45" s="305"/>
      <c r="X45" s="305"/>
      <c r="Y45" s="305"/>
      <c r="Z45" s="356"/>
      <c r="AA45" s="358"/>
      <c r="AB45" s="320"/>
    </row>
    <row r="46" spans="1:28" s="122" customFormat="1" ht="122.25" customHeight="1">
      <c r="A46" s="121"/>
      <c r="B46" s="359" t="s">
        <v>424</v>
      </c>
      <c r="C46" s="131" t="s">
        <v>425</v>
      </c>
      <c r="D46" s="312" t="s">
        <v>426</v>
      </c>
      <c r="E46" s="322" t="s">
        <v>319</v>
      </c>
      <c r="F46" s="317">
        <v>3</v>
      </c>
      <c r="G46" s="305" t="str">
        <f>IF(F46=1,"Muy Baja",IF(F46=2,"Baja", IF(F46=3,"Media",IF(F46=4,"Alta", IF(F46=5,"Muy Alta",)))))</f>
        <v>Media</v>
      </c>
      <c r="H46" s="305">
        <f>IF(I46="Moderado",3,IF(I46="Mayor",4,IF(I46="Catastrófico",5,)))</f>
        <v>4</v>
      </c>
      <c r="I46" s="305" t="s">
        <v>308</v>
      </c>
      <c r="J46" s="305">
        <f>+$F46*$H46</f>
        <v>12</v>
      </c>
      <c r="K46" s="305" t="s">
        <v>309</v>
      </c>
      <c r="L46" s="139" t="s">
        <v>427</v>
      </c>
      <c r="M46" s="131">
        <v>85</v>
      </c>
      <c r="N46" s="305">
        <v>1</v>
      </c>
      <c r="O46" s="305">
        <f>IF(P46="Muy baja",1,IF(P46="Baja",2,IF(P46="Media",3,IF(P46="Alta",4, IF(P46="Muy Alta",5,)))))</f>
        <v>2</v>
      </c>
      <c r="P46" s="305" t="s">
        <v>385</v>
      </c>
      <c r="Q46" s="305">
        <f>IF(R46="Moderado",3,IF(R46="Mayor",4,IF(R46="Catastrófico",5,)))</f>
        <v>4</v>
      </c>
      <c r="R46" s="305" t="s">
        <v>308</v>
      </c>
      <c r="S46" s="305">
        <f>+O46*Q46</f>
        <v>8</v>
      </c>
      <c r="T46" s="307" t="s">
        <v>309</v>
      </c>
      <c r="U46" s="324" t="s">
        <v>428</v>
      </c>
      <c r="V46" s="326" t="s">
        <v>409</v>
      </c>
      <c r="W46" s="305" t="s">
        <v>429</v>
      </c>
      <c r="X46" s="305" t="s">
        <v>430</v>
      </c>
      <c r="Y46" s="305" t="s">
        <v>306</v>
      </c>
      <c r="Z46" s="356"/>
      <c r="AA46" s="305"/>
      <c r="AB46" s="331"/>
    </row>
    <row r="47" spans="1:28" s="122" customFormat="1" ht="102">
      <c r="A47" s="121"/>
      <c r="B47" s="359"/>
      <c r="C47" s="131" t="s">
        <v>421</v>
      </c>
      <c r="D47" s="312"/>
      <c r="E47" s="322"/>
      <c r="F47" s="317"/>
      <c r="G47" s="305"/>
      <c r="H47" s="305"/>
      <c r="I47" s="305"/>
      <c r="J47" s="305"/>
      <c r="K47" s="305"/>
      <c r="L47" s="139" t="s">
        <v>431</v>
      </c>
      <c r="M47" s="131">
        <v>85</v>
      </c>
      <c r="N47" s="305"/>
      <c r="O47" s="305"/>
      <c r="P47" s="305"/>
      <c r="Q47" s="305"/>
      <c r="R47" s="305"/>
      <c r="S47" s="305"/>
      <c r="T47" s="307"/>
      <c r="U47" s="324"/>
      <c r="V47" s="326"/>
      <c r="W47" s="305"/>
      <c r="X47" s="305"/>
      <c r="Y47" s="305"/>
      <c r="Z47" s="356"/>
      <c r="AA47" s="305"/>
      <c r="AB47" s="331"/>
    </row>
    <row r="48" spans="1:28" s="122" customFormat="1" ht="108.75" customHeight="1">
      <c r="A48" s="121"/>
      <c r="B48" s="359"/>
      <c r="C48" s="131" t="s">
        <v>377</v>
      </c>
      <c r="D48" s="312"/>
      <c r="E48" s="322"/>
      <c r="F48" s="317"/>
      <c r="G48" s="305"/>
      <c r="H48" s="305"/>
      <c r="I48" s="305"/>
      <c r="J48" s="305"/>
      <c r="K48" s="305"/>
      <c r="L48" s="335" t="s">
        <v>432</v>
      </c>
      <c r="M48" s="305">
        <v>100</v>
      </c>
      <c r="N48" s="305"/>
      <c r="O48" s="305"/>
      <c r="P48" s="305"/>
      <c r="Q48" s="305"/>
      <c r="R48" s="305"/>
      <c r="S48" s="305"/>
      <c r="T48" s="307"/>
      <c r="U48" s="324"/>
      <c r="V48" s="326"/>
      <c r="W48" s="305"/>
      <c r="X48" s="305"/>
      <c r="Y48" s="305"/>
      <c r="Z48" s="356"/>
      <c r="AA48" s="305"/>
      <c r="AB48" s="331"/>
    </row>
    <row r="49" spans="1:28" s="122" customFormat="1" ht="108.75" customHeight="1">
      <c r="A49" s="121"/>
      <c r="B49" s="359"/>
      <c r="C49" s="131" t="s">
        <v>433</v>
      </c>
      <c r="D49" s="312"/>
      <c r="E49" s="322"/>
      <c r="F49" s="317"/>
      <c r="G49" s="305"/>
      <c r="H49" s="305"/>
      <c r="I49" s="305"/>
      <c r="J49" s="305"/>
      <c r="K49" s="305"/>
      <c r="L49" s="335"/>
      <c r="M49" s="305"/>
      <c r="N49" s="305"/>
      <c r="O49" s="305"/>
      <c r="P49" s="305"/>
      <c r="Q49" s="305"/>
      <c r="R49" s="305"/>
      <c r="S49" s="305"/>
      <c r="T49" s="307"/>
      <c r="U49" s="360"/>
      <c r="V49" s="326"/>
      <c r="W49" s="305"/>
      <c r="X49" s="305"/>
      <c r="Y49" s="305"/>
      <c r="Z49" s="361"/>
      <c r="AA49" s="362"/>
      <c r="AB49" s="331"/>
    </row>
    <row r="50" spans="1:28" s="122" customFormat="1" ht="114.75">
      <c r="A50" s="121"/>
      <c r="B50" s="359"/>
      <c r="C50" s="131" t="s">
        <v>434</v>
      </c>
      <c r="D50" s="312" t="s">
        <v>435</v>
      </c>
      <c r="E50" s="322" t="s">
        <v>436</v>
      </c>
      <c r="F50" s="317">
        <v>3</v>
      </c>
      <c r="G50" s="305" t="str">
        <f>IF(F50=1,"Muy Baja",IF(F50=2,"Baja", IF(F50=3,"Media",IF(F50=4,"Alta", IF(F50=5,"Muy Alta",)))))</f>
        <v>Media</v>
      </c>
      <c r="H50" s="305">
        <f>IF(I50="Moderado",3,IF(I50="Mayor",4,IF(I50="Catastrófico",5,)))</f>
        <v>4</v>
      </c>
      <c r="I50" s="305" t="s">
        <v>308</v>
      </c>
      <c r="J50" s="305">
        <f>+$F50*$H50</f>
        <v>12</v>
      </c>
      <c r="K50" s="305" t="s">
        <v>309</v>
      </c>
      <c r="L50" s="139" t="s">
        <v>437</v>
      </c>
      <c r="M50" s="131">
        <v>100</v>
      </c>
      <c r="N50" s="305">
        <v>1</v>
      </c>
      <c r="O50" s="305">
        <f>IF(P50="Muy baja",1,IF(P50="Baja",2,IF(P50="Media",3,IF(P50="Alta",4, IF(P50="Muy Alta",5,)))))</f>
        <v>2</v>
      </c>
      <c r="P50" s="305" t="s">
        <v>385</v>
      </c>
      <c r="Q50" s="305">
        <f>IF(R50="Moderado",3,IF(R50="Mayor",4,IF(R50="Catastrófico",5,)))</f>
        <v>4</v>
      </c>
      <c r="R50" s="305" t="s">
        <v>308</v>
      </c>
      <c r="S50" s="305">
        <f>+O50*Q50</f>
        <v>8</v>
      </c>
      <c r="T50" s="307" t="s">
        <v>309</v>
      </c>
      <c r="U50" s="324" t="s">
        <v>438</v>
      </c>
      <c r="V50" s="326" t="s">
        <v>439</v>
      </c>
      <c r="W50" s="305" t="s">
        <v>429</v>
      </c>
      <c r="X50" s="305" t="s">
        <v>440</v>
      </c>
      <c r="Y50" s="305" t="s">
        <v>441</v>
      </c>
      <c r="Z50" s="356"/>
      <c r="AA50" s="305"/>
      <c r="AB50" s="363"/>
    </row>
    <row r="51" spans="1:28" s="122" customFormat="1" ht="153">
      <c r="A51" s="121"/>
      <c r="B51" s="359"/>
      <c r="C51" s="131" t="s">
        <v>442</v>
      </c>
      <c r="D51" s="312"/>
      <c r="E51" s="322"/>
      <c r="F51" s="317"/>
      <c r="G51" s="305"/>
      <c r="H51" s="305"/>
      <c r="I51" s="305"/>
      <c r="J51" s="305"/>
      <c r="K51" s="305"/>
      <c r="L51" s="139" t="s">
        <v>443</v>
      </c>
      <c r="M51" s="131">
        <v>85</v>
      </c>
      <c r="N51" s="305"/>
      <c r="O51" s="305"/>
      <c r="P51" s="305"/>
      <c r="Q51" s="305"/>
      <c r="R51" s="305"/>
      <c r="S51" s="305"/>
      <c r="T51" s="307"/>
      <c r="U51" s="324"/>
      <c r="V51" s="326"/>
      <c r="W51" s="305"/>
      <c r="X51" s="305"/>
      <c r="Y51" s="305"/>
      <c r="Z51" s="357"/>
      <c r="AA51" s="305"/>
      <c r="AB51" s="363"/>
    </row>
    <row r="52" spans="1:28" s="122" customFormat="1" ht="51" customHeight="1">
      <c r="A52" s="121"/>
      <c r="B52" s="359"/>
      <c r="C52" s="131" t="s">
        <v>433</v>
      </c>
      <c r="D52" s="312"/>
      <c r="E52" s="322"/>
      <c r="F52" s="317"/>
      <c r="G52" s="305"/>
      <c r="H52" s="305"/>
      <c r="I52" s="305"/>
      <c r="J52" s="305"/>
      <c r="K52" s="305"/>
      <c r="L52" s="335" t="s">
        <v>444</v>
      </c>
      <c r="M52" s="305">
        <v>100</v>
      </c>
      <c r="N52" s="305"/>
      <c r="O52" s="305"/>
      <c r="P52" s="305"/>
      <c r="Q52" s="305"/>
      <c r="R52" s="305"/>
      <c r="S52" s="305"/>
      <c r="T52" s="307"/>
      <c r="U52" s="324"/>
      <c r="V52" s="326"/>
      <c r="W52" s="305"/>
      <c r="X52" s="305"/>
      <c r="Y52" s="305"/>
      <c r="Z52" s="357"/>
      <c r="AA52" s="305"/>
      <c r="AB52" s="363"/>
    </row>
    <row r="53" spans="1:28" s="122" customFormat="1" ht="90" customHeight="1">
      <c r="A53" s="121"/>
      <c r="B53" s="359"/>
      <c r="C53" s="131" t="s">
        <v>445</v>
      </c>
      <c r="D53" s="312"/>
      <c r="E53" s="322"/>
      <c r="F53" s="317"/>
      <c r="G53" s="305"/>
      <c r="H53" s="305"/>
      <c r="I53" s="305"/>
      <c r="J53" s="305"/>
      <c r="K53" s="305"/>
      <c r="L53" s="335"/>
      <c r="M53" s="305"/>
      <c r="N53" s="305"/>
      <c r="O53" s="305"/>
      <c r="P53" s="305"/>
      <c r="Q53" s="305"/>
      <c r="R53" s="305"/>
      <c r="S53" s="305"/>
      <c r="T53" s="307"/>
      <c r="U53" s="324"/>
      <c r="V53" s="326"/>
      <c r="W53" s="305"/>
      <c r="X53" s="305"/>
      <c r="Y53" s="305"/>
      <c r="Z53" s="357"/>
      <c r="AA53" s="305"/>
      <c r="AB53" s="363"/>
    </row>
    <row r="54" spans="1:28" s="122" customFormat="1" ht="236.25" customHeight="1">
      <c r="A54" s="121"/>
      <c r="B54" s="364" t="s">
        <v>446</v>
      </c>
      <c r="C54" s="131" t="s">
        <v>447</v>
      </c>
      <c r="D54" s="312" t="s">
        <v>448</v>
      </c>
      <c r="E54" s="322" t="s">
        <v>449</v>
      </c>
      <c r="F54" s="317">
        <v>3</v>
      </c>
      <c r="G54" s="305" t="str">
        <f>IF(F54=1,"Muy Baja",IF(F54=2,"Baja", IF(F54=3,"Media",IF(F54=4,"Alta", IF(F54=5,"Muy Alta",)))))</f>
        <v>Media</v>
      </c>
      <c r="H54" s="305">
        <f>IF(I54="Moderado",3,IF(I54="Mayor",4,IF(I54="Catastrófico",5,)))</f>
        <v>4</v>
      </c>
      <c r="I54" s="305" t="s">
        <v>308</v>
      </c>
      <c r="J54" s="305">
        <f>+$F54*$H54</f>
        <v>12</v>
      </c>
      <c r="K54" s="305" t="s">
        <v>309</v>
      </c>
      <c r="L54" s="139" t="s">
        <v>450</v>
      </c>
      <c r="M54" s="131">
        <v>85</v>
      </c>
      <c r="N54" s="305">
        <v>1</v>
      </c>
      <c r="O54" s="305">
        <f>IF(P54="Muy baja",1,IF(P54="Baja",2,IF(P54="Media",3,IF(P54="Alta",4, IF(P54="Muy Alta",5,)))))</f>
        <v>3</v>
      </c>
      <c r="P54" s="305" t="s">
        <v>363</v>
      </c>
      <c r="Q54" s="305">
        <f>IF(R54="Moderado",3,IF(R54="Mayor",4,IF(R54="Catastrófico",5,)))</f>
        <v>4</v>
      </c>
      <c r="R54" s="305" t="s">
        <v>308</v>
      </c>
      <c r="S54" s="305">
        <f>+O54*Q54</f>
        <v>12</v>
      </c>
      <c r="T54" s="307" t="s">
        <v>309</v>
      </c>
      <c r="U54" s="324" t="s">
        <v>451</v>
      </c>
      <c r="V54" s="326" t="s">
        <v>452</v>
      </c>
      <c r="W54" s="305" t="s">
        <v>453</v>
      </c>
      <c r="X54" s="141" t="s">
        <v>454</v>
      </c>
      <c r="Y54" s="305" t="s">
        <v>306</v>
      </c>
      <c r="Z54" s="305"/>
      <c r="AA54" s="338"/>
      <c r="AB54" s="320"/>
    </row>
    <row r="55" spans="1:28" s="122" customFormat="1" ht="70.5" customHeight="1">
      <c r="A55" s="121"/>
      <c r="B55" s="365"/>
      <c r="C55" s="131" t="s">
        <v>455</v>
      </c>
      <c r="D55" s="312"/>
      <c r="E55" s="322"/>
      <c r="F55" s="317"/>
      <c r="G55" s="305"/>
      <c r="H55" s="305"/>
      <c r="I55" s="305"/>
      <c r="J55" s="305"/>
      <c r="K55" s="305"/>
      <c r="L55" s="335" t="s">
        <v>456</v>
      </c>
      <c r="M55" s="305">
        <v>85</v>
      </c>
      <c r="N55" s="305"/>
      <c r="O55" s="305"/>
      <c r="P55" s="305"/>
      <c r="Q55" s="305"/>
      <c r="R55" s="305"/>
      <c r="S55" s="305"/>
      <c r="T55" s="307"/>
      <c r="U55" s="324"/>
      <c r="V55" s="326"/>
      <c r="W55" s="305"/>
      <c r="X55" s="143" t="s">
        <v>457</v>
      </c>
      <c r="Y55" s="305"/>
      <c r="Z55" s="305"/>
      <c r="AA55" s="303"/>
      <c r="AB55" s="320"/>
    </row>
    <row r="56" spans="1:28" s="122" customFormat="1" ht="82.5" customHeight="1">
      <c r="A56" s="121"/>
      <c r="B56" s="365"/>
      <c r="C56" s="131" t="s">
        <v>458</v>
      </c>
      <c r="D56" s="312"/>
      <c r="E56" s="322"/>
      <c r="F56" s="317"/>
      <c r="G56" s="305"/>
      <c r="H56" s="305"/>
      <c r="I56" s="305"/>
      <c r="J56" s="305"/>
      <c r="K56" s="305"/>
      <c r="L56" s="335"/>
      <c r="M56" s="305"/>
      <c r="N56" s="305"/>
      <c r="O56" s="305"/>
      <c r="P56" s="305"/>
      <c r="Q56" s="305"/>
      <c r="R56" s="305"/>
      <c r="S56" s="305"/>
      <c r="T56" s="307"/>
      <c r="U56" s="324"/>
      <c r="V56" s="326"/>
      <c r="W56" s="305"/>
      <c r="X56" s="144" t="s">
        <v>459</v>
      </c>
      <c r="Y56" s="305"/>
      <c r="Z56" s="305"/>
      <c r="AA56" s="304"/>
      <c r="AB56" s="320"/>
    </row>
    <row r="57" spans="1:28" s="122" customFormat="1" ht="165.75">
      <c r="A57" s="121"/>
      <c r="B57" s="365"/>
      <c r="C57" s="131" t="s">
        <v>460</v>
      </c>
      <c r="D57" s="312" t="s">
        <v>461</v>
      </c>
      <c r="E57" s="322" t="s">
        <v>319</v>
      </c>
      <c r="F57" s="317">
        <v>3</v>
      </c>
      <c r="G57" s="305" t="str">
        <f t="shared" ref="G57" si="3">IF(F57=1,"Muy Baja",IF(F57=2,"Baja", IF(F57=3,"Media",IF(F57=4,"Alta", IF(F57=5,"Muy Alta",)))))</f>
        <v>Media</v>
      </c>
      <c r="H57" s="305">
        <f>IF(I57="Moderado",3,IF(I57="Mayor",4,IF(I57="Catastrófico",5,)))</f>
        <v>4</v>
      </c>
      <c r="I57" s="305" t="s">
        <v>308</v>
      </c>
      <c r="J57" s="305">
        <f>+$F57*$H57</f>
        <v>12</v>
      </c>
      <c r="K57" s="305" t="s">
        <v>309</v>
      </c>
      <c r="L57" s="139" t="s">
        <v>462</v>
      </c>
      <c r="M57" s="131">
        <v>100</v>
      </c>
      <c r="N57" s="305">
        <v>1</v>
      </c>
      <c r="O57" s="305">
        <f>IF(P57="Muy baja",1,IF(P57="Baja",2,IF(P57="Media",3,IF(P57="Alta",4, IF(P57="Muy Alta",5,)))))</f>
        <v>2</v>
      </c>
      <c r="P57" s="305" t="s">
        <v>385</v>
      </c>
      <c r="Q57" s="305">
        <f>IF(R57="Moderado",3,IF(R57="Mayor",4,IF(R57="Catastrófico",5,)))</f>
        <v>4</v>
      </c>
      <c r="R57" s="305" t="s">
        <v>308</v>
      </c>
      <c r="S57" s="305">
        <f>+O57*Q57</f>
        <v>8</v>
      </c>
      <c r="T57" s="307" t="s">
        <v>309</v>
      </c>
      <c r="U57" s="324" t="s">
        <v>463</v>
      </c>
      <c r="V57" s="326" t="s">
        <v>464</v>
      </c>
      <c r="W57" s="305" t="s">
        <v>465</v>
      </c>
      <c r="X57" s="305" t="s">
        <v>466</v>
      </c>
      <c r="Y57" s="305" t="s">
        <v>306</v>
      </c>
      <c r="Z57" s="305"/>
      <c r="AA57" s="334"/>
      <c r="AB57" s="320"/>
    </row>
    <row r="58" spans="1:28" s="122" customFormat="1" ht="165.75">
      <c r="A58" s="121"/>
      <c r="B58" s="365"/>
      <c r="C58" s="131" t="s">
        <v>467</v>
      </c>
      <c r="D58" s="312"/>
      <c r="E58" s="322"/>
      <c r="F58" s="317"/>
      <c r="G58" s="305"/>
      <c r="H58" s="305"/>
      <c r="I58" s="305"/>
      <c r="J58" s="305"/>
      <c r="K58" s="305"/>
      <c r="L58" s="139" t="s">
        <v>468</v>
      </c>
      <c r="M58" s="131">
        <v>95</v>
      </c>
      <c r="N58" s="305"/>
      <c r="O58" s="305"/>
      <c r="P58" s="305"/>
      <c r="Q58" s="305"/>
      <c r="R58" s="305"/>
      <c r="S58" s="305"/>
      <c r="T58" s="307"/>
      <c r="U58" s="324"/>
      <c r="V58" s="326"/>
      <c r="W58" s="305"/>
      <c r="X58" s="305"/>
      <c r="Y58" s="305"/>
      <c r="Z58" s="305"/>
      <c r="AA58" s="334"/>
      <c r="AB58" s="320"/>
    </row>
    <row r="59" spans="1:28" s="122" customFormat="1" ht="153">
      <c r="A59" s="121"/>
      <c r="B59" s="365"/>
      <c r="C59" s="131" t="s">
        <v>469</v>
      </c>
      <c r="D59" s="312" t="s">
        <v>470</v>
      </c>
      <c r="E59" s="355" t="s">
        <v>471</v>
      </c>
      <c r="F59" s="317">
        <v>3</v>
      </c>
      <c r="G59" s="305" t="str">
        <f t="shared" ref="G59" si="4">IF(F59=1,"Muy Baja",IF(F59=2,"Baja", IF(F59=3,"Media",IF(F59=4,"Alta", IF(F59=5,"Muy Alta",)))))</f>
        <v>Media</v>
      </c>
      <c r="H59" s="305">
        <f>IF(I59="Moderado",3,IF(I59="Mayor",4,IF(I59="Catastrófico",5,)))</f>
        <v>4</v>
      </c>
      <c r="I59" s="305" t="s">
        <v>308</v>
      </c>
      <c r="J59" s="305">
        <f>+$F59*$H59</f>
        <v>12</v>
      </c>
      <c r="K59" s="305" t="s">
        <v>309</v>
      </c>
      <c r="L59" s="139" t="s">
        <v>472</v>
      </c>
      <c r="M59" s="131">
        <v>100</v>
      </c>
      <c r="N59" s="305">
        <v>1</v>
      </c>
      <c r="O59" s="305">
        <f>IF(P59="Muy baja",1,IF(P59="Baja",2,IF(P59="Media",3,IF(P59="Alta",4, IF(P59="Muy Alta",5,)))))</f>
        <v>1</v>
      </c>
      <c r="P59" s="305" t="s">
        <v>473</v>
      </c>
      <c r="Q59" s="305">
        <f>IF(R59="Moderado",3,IF(R59="Mayor",4,IF(R59="Catastrófico",5,)))</f>
        <v>4</v>
      </c>
      <c r="R59" s="305" t="s">
        <v>308</v>
      </c>
      <c r="S59" s="305">
        <f>+O59*Q59</f>
        <v>4</v>
      </c>
      <c r="T59" s="307" t="s">
        <v>309</v>
      </c>
      <c r="U59" s="324" t="s">
        <v>474</v>
      </c>
      <c r="V59" s="326" t="s">
        <v>475</v>
      </c>
      <c r="W59" s="305" t="s">
        <v>119</v>
      </c>
      <c r="X59" s="305" t="s">
        <v>476</v>
      </c>
      <c r="Y59" s="305" t="s">
        <v>306</v>
      </c>
      <c r="Z59" s="305"/>
      <c r="AA59" s="305"/>
      <c r="AB59" s="320"/>
    </row>
    <row r="60" spans="1:28" s="122" customFormat="1" ht="153" customHeight="1">
      <c r="A60" s="121"/>
      <c r="B60" s="365"/>
      <c r="C60" s="305" t="s">
        <v>477</v>
      </c>
      <c r="D60" s="312"/>
      <c r="E60" s="355"/>
      <c r="F60" s="317"/>
      <c r="G60" s="305"/>
      <c r="H60" s="305"/>
      <c r="I60" s="305"/>
      <c r="J60" s="305"/>
      <c r="K60" s="305"/>
      <c r="L60" s="139" t="s">
        <v>478</v>
      </c>
      <c r="M60" s="131">
        <v>50</v>
      </c>
      <c r="N60" s="305"/>
      <c r="O60" s="305"/>
      <c r="P60" s="305"/>
      <c r="Q60" s="305"/>
      <c r="R60" s="305"/>
      <c r="S60" s="305"/>
      <c r="T60" s="307"/>
      <c r="U60" s="324"/>
      <c r="V60" s="326"/>
      <c r="W60" s="305"/>
      <c r="X60" s="305"/>
      <c r="Y60" s="305"/>
      <c r="Z60" s="305"/>
      <c r="AA60" s="305"/>
      <c r="AB60" s="320"/>
    </row>
    <row r="61" spans="1:28" s="122" customFormat="1" ht="89.25">
      <c r="A61" s="121"/>
      <c r="B61" s="366"/>
      <c r="C61" s="305"/>
      <c r="D61" s="312"/>
      <c r="E61" s="355"/>
      <c r="F61" s="317"/>
      <c r="G61" s="305"/>
      <c r="H61" s="305"/>
      <c r="I61" s="305"/>
      <c r="J61" s="305"/>
      <c r="K61" s="305"/>
      <c r="L61" s="139" t="s">
        <v>479</v>
      </c>
      <c r="M61" s="131">
        <v>100</v>
      </c>
      <c r="N61" s="305"/>
      <c r="O61" s="305"/>
      <c r="P61" s="305"/>
      <c r="Q61" s="305"/>
      <c r="R61" s="305"/>
      <c r="S61" s="305"/>
      <c r="T61" s="307"/>
      <c r="U61" s="324"/>
      <c r="V61" s="326"/>
      <c r="W61" s="305"/>
      <c r="X61" s="305"/>
      <c r="Y61" s="305"/>
      <c r="Z61" s="305"/>
      <c r="AA61" s="305"/>
      <c r="AB61" s="320"/>
    </row>
    <row r="62" spans="1:28" s="122" customFormat="1" ht="84" customHeight="1">
      <c r="A62" s="121"/>
      <c r="B62" s="369" t="s">
        <v>480</v>
      </c>
      <c r="C62" s="131" t="s">
        <v>481</v>
      </c>
      <c r="D62" s="312" t="s">
        <v>482</v>
      </c>
      <c r="E62" s="322" t="s">
        <v>436</v>
      </c>
      <c r="F62" s="317">
        <v>3</v>
      </c>
      <c r="G62" s="305" t="str">
        <f>IF(F62=1,"Muy Baja",IF(F62=2,"Baja", IF(F62=3,"Media",IF(F62=4,"Alta", IF(F62=5,"Muy Alta",)))))</f>
        <v>Media</v>
      </c>
      <c r="H62" s="305">
        <f>IF(I62="Moderado",3,IF(I62="Mayor",4,IF(I62="Catastrófico",5,)))</f>
        <v>4</v>
      </c>
      <c r="I62" s="305" t="s">
        <v>308</v>
      </c>
      <c r="J62" s="305">
        <f>+$F62*$H62</f>
        <v>12</v>
      </c>
      <c r="K62" s="338" t="s">
        <v>309</v>
      </c>
      <c r="L62" s="367" t="s">
        <v>483</v>
      </c>
      <c r="M62" s="338">
        <v>100</v>
      </c>
      <c r="N62" s="305">
        <v>2</v>
      </c>
      <c r="O62" s="305">
        <f>IF(P62="Muy baja",1,IF(P62="Baja",2,IF(P62="Media",3,IF(P62="Alta",4, IF(P62="Muy Alta",5,)))))</f>
        <v>1</v>
      </c>
      <c r="P62" s="305" t="s">
        <v>372</v>
      </c>
      <c r="Q62" s="305">
        <f>IF(R62="Moderado",3,IF(R62="Mayor",4,IF(R62="Catastrófico",5,)))</f>
        <v>4</v>
      </c>
      <c r="R62" s="305" t="s">
        <v>308</v>
      </c>
      <c r="S62" s="305">
        <f>+O62*Q62</f>
        <v>4</v>
      </c>
      <c r="T62" s="307" t="s">
        <v>309</v>
      </c>
      <c r="U62" s="324" t="s">
        <v>484</v>
      </c>
      <c r="V62" s="326" t="s">
        <v>452</v>
      </c>
      <c r="W62" s="305" t="s">
        <v>485</v>
      </c>
      <c r="X62" s="305" t="s">
        <v>486</v>
      </c>
      <c r="Y62" s="305" t="s">
        <v>306</v>
      </c>
      <c r="Z62" s="373"/>
      <c r="AA62" s="305"/>
      <c r="AB62" s="370"/>
    </row>
    <row r="63" spans="1:28" s="122" customFormat="1" ht="84" customHeight="1">
      <c r="A63" s="121"/>
      <c r="B63" s="369"/>
      <c r="C63" s="131" t="s">
        <v>487</v>
      </c>
      <c r="D63" s="312"/>
      <c r="E63" s="322"/>
      <c r="F63" s="317"/>
      <c r="G63" s="305"/>
      <c r="H63" s="305"/>
      <c r="I63" s="305"/>
      <c r="J63" s="305"/>
      <c r="K63" s="304"/>
      <c r="L63" s="368"/>
      <c r="M63" s="304"/>
      <c r="N63" s="305"/>
      <c r="O63" s="305"/>
      <c r="P63" s="305"/>
      <c r="Q63" s="305"/>
      <c r="R63" s="305"/>
      <c r="S63" s="305"/>
      <c r="T63" s="307"/>
      <c r="U63" s="324"/>
      <c r="V63" s="326"/>
      <c r="W63" s="305"/>
      <c r="X63" s="305"/>
      <c r="Y63" s="305"/>
      <c r="Z63" s="374"/>
      <c r="AA63" s="305"/>
      <c r="AB63" s="336"/>
    </row>
    <row r="64" spans="1:28" s="122" customFormat="1" ht="127.5" customHeight="1">
      <c r="A64" s="121"/>
      <c r="B64" s="371" t="s">
        <v>488</v>
      </c>
      <c r="C64" s="131" t="s">
        <v>489</v>
      </c>
      <c r="D64" s="312" t="s">
        <v>490</v>
      </c>
      <c r="E64" s="322" t="s">
        <v>491</v>
      </c>
      <c r="F64" s="317">
        <v>3</v>
      </c>
      <c r="G64" s="305" t="str">
        <f>IF(F64=1,"Muy Baja",IF(F64=2,"Baja", IF(F64=3,"Media",IF(F64=4,"Alta", IF(F64=5,"Muy Alta",)))))</f>
        <v>Media</v>
      </c>
      <c r="H64" s="305">
        <f>IF(I64="Moderado",3,IF(I64="Mayor",4,IF(I64="Catastrófico",5,)))</f>
        <v>4</v>
      </c>
      <c r="I64" s="305" t="s">
        <v>308</v>
      </c>
      <c r="J64" s="305">
        <f>+$F64*$H64</f>
        <v>12</v>
      </c>
      <c r="K64" s="305" t="s">
        <v>309</v>
      </c>
      <c r="L64" s="139" t="s">
        <v>492</v>
      </c>
      <c r="M64" s="131">
        <v>100</v>
      </c>
      <c r="N64" s="305">
        <v>2</v>
      </c>
      <c r="O64" s="305">
        <f>IF(P64="Muy baja",1,IF(P64="Baja",2,IF(P64="Media",3,IF(P64="Alta",4, IF(P64="Muy Alta",5,)))))</f>
        <v>1</v>
      </c>
      <c r="P64" s="305" t="s">
        <v>372</v>
      </c>
      <c r="Q64" s="305">
        <f>IF(R64="Moderado",3,IF(R64="Mayor",4,IF(R64="Catastrófico",5,)))</f>
        <v>4</v>
      </c>
      <c r="R64" s="305" t="s">
        <v>308</v>
      </c>
      <c r="S64" s="305">
        <f>+O64*Q64</f>
        <v>4</v>
      </c>
      <c r="T64" s="307" t="s">
        <v>309</v>
      </c>
      <c r="U64" s="324" t="s">
        <v>493</v>
      </c>
      <c r="V64" s="326" t="s">
        <v>494</v>
      </c>
      <c r="W64" s="305" t="s">
        <v>495</v>
      </c>
      <c r="X64" s="305" t="s">
        <v>496</v>
      </c>
      <c r="Y64" s="305" t="s">
        <v>306</v>
      </c>
      <c r="Z64" s="375"/>
      <c r="AA64" s="376"/>
      <c r="AB64" s="320"/>
    </row>
    <row r="65" spans="1:28" s="122" customFormat="1" ht="38.25">
      <c r="A65" s="121"/>
      <c r="B65" s="371"/>
      <c r="C65" s="131" t="s">
        <v>497</v>
      </c>
      <c r="D65" s="312"/>
      <c r="E65" s="322"/>
      <c r="F65" s="317"/>
      <c r="G65" s="305"/>
      <c r="H65" s="305"/>
      <c r="I65" s="305"/>
      <c r="J65" s="305"/>
      <c r="K65" s="305"/>
      <c r="L65" s="335" t="s">
        <v>498</v>
      </c>
      <c r="M65" s="305">
        <v>100</v>
      </c>
      <c r="N65" s="305"/>
      <c r="O65" s="305"/>
      <c r="P65" s="305"/>
      <c r="Q65" s="305"/>
      <c r="R65" s="305"/>
      <c r="S65" s="305"/>
      <c r="T65" s="307"/>
      <c r="U65" s="324"/>
      <c r="V65" s="326"/>
      <c r="W65" s="305"/>
      <c r="X65" s="305"/>
      <c r="Y65" s="305"/>
      <c r="Z65" s="375"/>
      <c r="AA65" s="377"/>
      <c r="AB65" s="320"/>
    </row>
    <row r="66" spans="1:28" s="122" customFormat="1" ht="38.25">
      <c r="A66" s="121"/>
      <c r="B66" s="371"/>
      <c r="C66" s="131" t="s">
        <v>499</v>
      </c>
      <c r="D66" s="312"/>
      <c r="E66" s="322"/>
      <c r="F66" s="317"/>
      <c r="G66" s="305"/>
      <c r="H66" s="305"/>
      <c r="I66" s="305"/>
      <c r="J66" s="305"/>
      <c r="K66" s="305"/>
      <c r="L66" s="335"/>
      <c r="M66" s="305"/>
      <c r="N66" s="305"/>
      <c r="O66" s="305"/>
      <c r="P66" s="305"/>
      <c r="Q66" s="305"/>
      <c r="R66" s="305"/>
      <c r="S66" s="305"/>
      <c r="T66" s="307"/>
      <c r="U66" s="324"/>
      <c r="V66" s="326"/>
      <c r="W66" s="305"/>
      <c r="X66" s="305"/>
      <c r="Y66" s="305"/>
      <c r="Z66" s="375"/>
      <c r="AA66" s="377"/>
      <c r="AB66" s="320"/>
    </row>
    <row r="67" spans="1:28" s="122" customFormat="1" ht="51">
      <c r="A67" s="121"/>
      <c r="B67" s="371"/>
      <c r="C67" s="131" t="s">
        <v>433</v>
      </c>
      <c r="D67" s="312" t="s">
        <v>500</v>
      </c>
      <c r="E67" s="322" t="s">
        <v>501</v>
      </c>
      <c r="F67" s="317">
        <v>3</v>
      </c>
      <c r="G67" s="305" t="str">
        <f>IF(F67=1,"Muy Baja",IF(F67=2,"Baja", IF(F67=3,"Media",IF(F67,"Alta", IF(F67=5,"Muy Alta",)))))</f>
        <v>Media</v>
      </c>
      <c r="H67" s="305">
        <f>IF(I67="Moderado",3,IF(I67="Mayor",4,IF(I67="Catastrófico",5,)))</f>
        <v>4</v>
      </c>
      <c r="I67" s="305" t="s">
        <v>308</v>
      </c>
      <c r="J67" s="305">
        <f>+$F67*$H67</f>
        <v>12</v>
      </c>
      <c r="K67" s="305" t="s">
        <v>309</v>
      </c>
      <c r="L67" s="139" t="s">
        <v>502</v>
      </c>
      <c r="M67" s="131">
        <v>100</v>
      </c>
      <c r="N67" s="305">
        <v>2</v>
      </c>
      <c r="O67" s="305">
        <f>IF(P67="Muy baja",1,IF(P67="Baja",2,IF(P67="Media",3,IF(P67="Alta",4, IF(P67="Muy Alta",5,)))))</f>
        <v>1</v>
      </c>
      <c r="P67" s="305" t="s">
        <v>372</v>
      </c>
      <c r="Q67" s="305">
        <f>IF(R67="Moderado",3,IF(R67="Mayor",4,IF(R67="Catastrófico",5,)))</f>
        <v>4</v>
      </c>
      <c r="R67" s="305" t="s">
        <v>308</v>
      </c>
      <c r="S67" s="305">
        <f>+O67*Q67</f>
        <v>4</v>
      </c>
      <c r="T67" s="307" t="s">
        <v>309</v>
      </c>
      <c r="U67" s="324" t="s">
        <v>503</v>
      </c>
      <c r="V67" s="326" t="s">
        <v>504</v>
      </c>
      <c r="W67" s="305" t="s">
        <v>505</v>
      </c>
      <c r="X67" s="305" t="s">
        <v>506</v>
      </c>
      <c r="Y67" s="305" t="s">
        <v>306</v>
      </c>
      <c r="Z67" s="305"/>
      <c r="AA67" s="305"/>
      <c r="AB67" s="363"/>
    </row>
    <row r="68" spans="1:28" s="122" customFormat="1" ht="51">
      <c r="A68" s="121"/>
      <c r="B68" s="371"/>
      <c r="C68" s="131" t="s">
        <v>507</v>
      </c>
      <c r="D68" s="312"/>
      <c r="E68" s="322"/>
      <c r="F68" s="317"/>
      <c r="G68" s="305"/>
      <c r="H68" s="305"/>
      <c r="I68" s="305"/>
      <c r="J68" s="305"/>
      <c r="K68" s="305"/>
      <c r="L68" s="139" t="s">
        <v>508</v>
      </c>
      <c r="M68" s="131">
        <v>100</v>
      </c>
      <c r="N68" s="305"/>
      <c r="O68" s="305"/>
      <c r="P68" s="305"/>
      <c r="Q68" s="305"/>
      <c r="R68" s="305"/>
      <c r="S68" s="305"/>
      <c r="T68" s="307"/>
      <c r="U68" s="324"/>
      <c r="V68" s="326"/>
      <c r="W68" s="305"/>
      <c r="X68" s="305"/>
      <c r="Y68" s="305"/>
      <c r="Z68" s="305"/>
      <c r="AA68" s="362"/>
      <c r="AB68" s="378"/>
    </row>
    <row r="69" spans="1:28" s="122" customFormat="1" ht="51">
      <c r="A69" s="121"/>
      <c r="B69" s="371"/>
      <c r="C69" s="338" t="s">
        <v>509</v>
      </c>
      <c r="D69" s="312"/>
      <c r="E69" s="322"/>
      <c r="F69" s="317"/>
      <c r="G69" s="305"/>
      <c r="H69" s="305"/>
      <c r="I69" s="305"/>
      <c r="J69" s="305"/>
      <c r="K69" s="305"/>
      <c r="L69" s="139" t="s">
        <v>510</v>
      </c>
      <c r="M69" s="131">
        <v>100</v>
      </c>
      <c r="N69" s="305"/>
      <c r="O69" s="305"/>
      <c r="P69" s="305"/>
      <c r="Q69" s="305"/>
      <c r="R69" s="305"/>
      <c r="S69" s="305"/>
      <c r="T69" s="307"/>
      <c r="U69" s="324"/>
      <c r="V69" s="326"/>
      <c r="W69" s="305"/>
      <c r="X69" s="305"/>
      <c r="Y69" s="305"/>
      <c r="Z69" s="305"/>
      <c r="AA69" s="362"/>
      <c r="AB69" s="378"/>
    </row>
    <row r="70" spans="1:28" s="122" customFormat="1" ht="51">
      <c r="A70" s="121"/>
      <c r="B70" s="371"/>
      <c r="C70" s="304"/>
      <c r="D70" s="312"/>
      <c r="E70" s="322"/>
      <c r="F70" s="317"/>
      <c r="G70" s="305"/>
      <c r="H70" s="305"/>
      <c r="I70" s="305"/>
      <c r="J70" s="305"/>
      <c r="K70" s="305"/>
      <c r="L70" s="139" t="s">
        <v>511</v>
      </c>
      <c r="M70" s="131">
        <v>100</v>
      </c>
      <c r="N70" s="305"/>
      <c r="O70" s="305"/>
      <c r="P70" s="305"/>
      <c r="Q70" s="305"/>
      <c r="R70" s="305"/>
      <c r="S70" s="305"/>
      <c r="T70" s="307"/>
      <c r="U70" s="324"/>
      <c r="V70" s="326"/>
      <c r="W70" s="305"/>
      <c r="X70" s="305"/>
      <c r="Y70" s="305"/>
      <c r="Z70" s="305"/>
      <c r="AA70" s="362"/>
      <c r="AB70" s="378"/>
    </row>
    <row r="71" spans="1:28" s="122" customFormat="1" ht="38.25">
      <c r="A71" s="121"/>
      <c r="B71" s="371"/>
      <c r="C71" s="131" t="s">
        <v>377</v>
      </c>
      <c r="D71" s="312" t="s">
        <v>512</v>
      </c>
      <c r="E71" s="355" t="s">
        <v>319</v>
      </c>
      <c r="F71" s="317">
        <v>3</v>
      </c>
      <c r="G71" s="305" t="str">
        <f>IF(F71=1,"Muy Baja",IF(F71=2,"Baja", IF(F71=3,"Media",IF(F71,"Alta", IF(F71=5,"Muy Alta",)))))</f>
        <v>Media</v>
      </c>
      <c r="H71" s="305">
        <f>IF(I71="Moderado",3,IF(I71="Mayor",4,IF(I71="Catastrófico",5,)))</f>
        <v>4</v>
      </c>
      <c r="I71" s="305" t="s">
        <v>308</v>
      </c>
      <c r="J71" s="305">
        <f>+$F71*$H71</f>
        <v>12</v>
      </c>
      <c r="K71" s="305" t="s">
        <v>309</v>
      </c>
      <c r="L71" s="139" t="s">
        <v>513</v>
      </c>
      <c r="M71" s="131">
        <v>100</v>
      </c>
      <c r="N71" s="305">
        <v>2</v>
      </c>
      <c r="O71" s="305">
        <f>IF(P71="Muy baja",1,IF(P71="Baja",2,IF(P71="Media",3,IF(P71="Alta",4, IF(P71="Muy Alta",5,)))))</f>
        <v>1</v>
      </c>
      <c r="P71" s="305" t="s">
        <v>372</v>
      </c>
      <c r="Q71" s="305">
        <f>IF(R71="Moderado",3,IF(R71="Mayor",4,IF(R71="Catastrófico",5,)))</f>
        <v>4</v>
      </c>
      <c r="R71" s="305" t="s">
        <v>308</v>
      </c>
      <c r="S71" s="305">
        <f>+O71*Q71</f>
        <v>4</v>
      </c>
      <c r="T71" s="307" t="s">
        <v>309</v>
      </c>
      <c r="U71" s="324" t="s">
        <v>514</v>
      </c>
      <c r="V71" s="326" t="s">
        <v>515</v>
      </c>
      <c r="W71" s="305" t="s">
        <v>516</v>
      </c>
      <c r="X71" s="305" t="s">
        <v>517</v>
      </c>
      <c r="Y71" s="305" t="s">
        <v>306</v>
      </c>
      <c r="Z71" s="356"/>
      <c r="AA71" s="362"/>
      <c r="AB71" s="320"/>
    </row>
    <row r="72" spans="1:28" s="122" customFormat="1" ht="51">
      <c r="A72" s="121"/>
      <c r="B72" s="371"/>
      <c r="C72" s="131" t="s">
        <v>433</v>
      </c>
      <c r="D72" s="312"/>
      <c r="E72" s="355"/>
      <c r="F72" s="317"/>
      <c r="G72" s="305"/>
      <c r="H72" s="305"/>
      <c r="I72" s="305"/>
      <c r="J72" s="305"/>
      <c r="K72" s="305"/>
      <c r="L72" s="139" t="s">
        <v>518</v>
      </c>
      <c r="M72" s="131">
        <v>100</v>
      </c>
      <c r="N72" s="305"/>
      <c r="O72" s="305"/>
      <c r="P72" s="305"/>
      <c r="Q72" s="305"/>
      <c r="R72" s="305"/>
      <c r="S72" s="305"/>
      <c r="T72" s="307"/>
      <c r="U72" s="324"/>
      <c r="V72" s="326"/>
      <c r="W72" s="305"/>
      <c r="X72" s="305"/>
      <c r="Y72" s="305"/>
      <c r="Z72" s="356"/>
      <c r="AA72" s="362"/>
      <c r="AB72" s="320"/>
    </row>
    <row r="73" spans="1:28" s="122" customFormat="1" ht="51">
      <c r="A73" s="121"/>
      <c r="B73" s="371"/>
      <c r="C73" s="131" t="s">
        <v>519</v>
      </c>
      <c r="D73" s="312"/>
      <c r="E73" s="355"/>
      <c r="F73" s="317"/>
      <c r="G73" s="305"/>
      <c r="H73" s="305"/>
      <c r="I73" s="305"/>
      <c r="J73" s="305"/>
      <c r="K73" s="305"/>
      <c r="L73" s="139" t="s">
        <v>520</v>
      </c>
      <c r="M73" s="131">
        <v>100</v>
      </c>
      <c r="N73" s="305"/>
      <c r="O73" s="305"/>
      <c r="P73" s="305"/>
      <c r="Q73" s="305"/>
      <c r="R73" s="305"/>
      <c r="S73" s="305"/>
      <c r="T73" s="307"/>
      <c r="U73" s="324"/>
      <c r="V73" s="326"/>
      <c r="W73" s="305"/>
      <c r="X73" s="305"/>
      <c r="Y73" s="305"/>
      <c r="Z73" s="356"/>
      <c r="AA73" s="362"/>
      <c r="AB73" s="320"/>
    </row>
    <row r="74" spans="1:28" s="122" customFormat="1" ht="51.75" thickBot="1">
      <c r="A74" s="121"/>
      <c r="B74" s="372"/>
      <c r="C74" s="146" t="s">
        <v>521</v>
      </c>
      <c r="D74" s="379"/>
      <c r="E74" s="380"/>
      <c r="F74" s="381"/>
      <c r="G74" s="305"/>
      <c r="H74" s="382"/>
      <c r="I74" s="382"/>
      <c r="J74" s="382"/>
      <c r="K74" s="382"/>
      <c r="L74" s="145" t="s">
        <v>522</v>
      </c>
      <c r="M74" s="146">
        <v>100</v>
      </c>
      <c r="N74" s="382"/>
      <c r="O74" s="382"/>
      <c r="P74" s="382"/>
      <c r="Q74" s="382"/>
      <c r="R74" s="382"/>
      <c r="S74" s="382"/>
      <c r="T74" s="389"/>
      <c r="U74" s="390"/>
      <c r="V74" s="391"/>
      <c r="W74" s="382"/>
      <c r="X74" s="382"/>
      <c r="Y74" s="382"/>
      <c r="Z74" s="387"/>
      <c r="AA74" s="388"/>
      <c r="AB74" s="320"/>
    </row>
    <row r="75" spans="1:28" s="122" customFormat="1" ht="33" customHeight="1">
      <c r="A75" s="121"/>
      <c r="B75" s="147"/>
      <c r="C75" s="148"/>
      <c r="D75" s="149"/>
      <c r="E75" s="150"/>
      <c r="F75" s="149"/>
      <c r="G75" s="149"/>
      <c r="H75" s="149"/>
      <c r="I75" s="149"/>
      <c r="J75" s="149"/>
      <c r="K75" s="149"/>
      <c r="L75" s="151"/>
      <c r="M75" s="151"/>
      <c r="N75" s="151"/>
      <c r="O75" s="151"/>
      <c r="P75" s="151"/>
      <c r="Q75" s="149"/>
      <c r="R75" s="149"/>
      <c r="S75" s="149"/>
      <c r="T75" s="149"/>
      <c r="U75" s="151"/>
      <c r="V75" s="152"/>
      <c r="W75" s="149"/>
      <c r="X75" s="149"/>
      <c r="Y75" s="149"/>
      <c r="Z75" s="121"/>
      <c r="AA75" s="121"/>
      <c r="AB75" s="153"/>
    </row>
    <row r="76" spans="1:28" s="122" customFormat="1" ht="14.25" customHeight="1">
      <c r="A76" s="121"/>
      <c r="B76" s="147"/>
      <c r="C76" s="383" t="s">
        <v>81</v>
      </c>
      <c r="D76" s="384" t="s">
        <v>80</v>
      </c>
      <c r="E76" s="150"/>
      <c r="F76" s="149"/>
      <c r="G76" s="149"/>
      <c r="H76" s="149"/>
      <c r="I76" s="149"/>
      <c r="J76" s="149"/>
      <c r="K76" s="149"/>
      <c r="L76" s="151"/>
      <c r="M76" s="151"/>
      <c r="N76" s="151"/>
      <c r="O76" s="151"/>
      <c r="P76" s="151"/>
      <c r="Q76" s="149"/>
      <c r="R76" s="149"/>
      <c r="S76" s="149"/>
      <c r="T76" s="149"/>
      <c r="U76" s="151"/>
      <c r="V76" s="152"/>
      <c r="W76" s="149"/>
      <c r="X76" s="149"/>
      <c r="Y76" s="149"/>
      <c r="Z76" s="121"/>
      <c r="AA76" s="121"/>
      <c r="AB76" s="153"/>
    </row>
    <row r="77" spans="1:28">
      <c r="C77" s="383"/>
      <c r="D77" s="385"/>
    </row>
    <row r="78" spans="1:28">
      <c r="C78" s="383"/>
      <c r="D78" s="385"/>
    </row>
    <row r="79" spans="1:28">
      <c r="C79" s="383"/>
      <c r="D79" s="385"/>
    </row>
    <row r="80" spans="1:28">
      <c r="C80" s="383"/>
      <c r="D80" s="385"/>
    </row>
    <row r="81" spans="3:4">
      <c r="C81" s="383"/>
      <c r="D81" s="385"/>
    </row>
    <row r="82" spans="3:4">
      <c r="C82" s="383"/>
      <c r="D82" s="386"/>
    </row>
  </sheetData>
  <protectedRanges>
    <protectedRange sqref="U32:U34 U71:U76 U18:U23 U43:U45 U57:U58" name="Rango1_2_1"/>
    <protectedRange sqref="L38:L40 L33:L34 L71 L73:L74 L75:P76" name="Rango1_2_1_1"/>
    <protectedRange sqref="W71:X76 W46:X49 W57:X58" name="Rango1_1_1_1"/>
    <protectedRange sqref="Y41:Y42 Y46:Y53 Y75:Y76" name="Rango1_1_1_2"/>
    <protectedRange sqref="L15 L17" name="Rango1_2_1_1_1"/>
    <protectedRange sqref="U15:U17" name="Rango1_2_1_2"/>
    <protectedRange sqref="W15:X17" name="Rango1_1_1_1_1"/>
    <protectedRange sqref="Y15:Y29 Y32:Y37 Y43:Y45" name="Rango1_1_1_2_1"/>
    <protectedRange sqref="L30:L31" name="Rango1_2_1_1_2"/>
    <protectedRange sqref="U30:U31" name="Rango1_2_1_3"/>
    <protectedRange sqref="W30:X31" name="Rango1_1_1_1_2"/>
    <protectedRange sqref="Y30:Y31" name="Rango1_1_1_2_2"/>
    <protectedRange sqref="W32:X34 W43:X45" name="Rango1_1_1_1_3"/>
    <protectedRange sqref="Y38:Y40" name="Rango1_1_1_2_3"/>
    <protectedRange sqref="L35:L37" name="Rango1_2_1_1_4"/>
    <protectedRange sqref="U35:U37" name="Rango1_2_1_5"/>
    <protectedRange sqref="W35:X37" name="Rango1_1_1_1_5"/>
    <protectedRange sqref="U38:U40" name="Rango1_2_1_6"/>
    <protectedRange sqref="W38:X40" name="Rango1_1_1_1_6"/>
    <protectedRange sqref="L41:L45" name="Rango1_2_1_1_6"/>
    <protectedRange sqref="U41:U42" name="Rango1_2_1_9"/>
    <protectedRange sqref="W41:X42" name="Rango1_1_1_1_9"/>
    <protectedRange sqref="L50:L53" name="Rango1_2_1_1_7"/>
    <protectedRange sqref="U50:U53" name="Rango1_2_1_10"/>
    <protectedRange sqref="W50:X53" name="Rango1_1_1_1_10"/>
    <protectedRange sqref="L54:L55" name="Rango1_2_1_1_8"/>
    <protectedRange sqref="U54:U56" name="Rango1_2_1_11"/>
    <protectedRange sqref="W54:X56" name="Rango1_1_1_1_11"/>
    <protectedRange sqref="Y54:Y61" name="Rango1_1_1_2_9"/>
    <protectedRange sqref="L57:L58" name="Rango1_2_1_1_10"/>
    <protectedRange sqref="L62:L63" name="Rango1_2_1_1_2_1_1"/>
    <protectedRange sqref="U62:U63" name="Rango1_2_1_13"/>
    <protectedRange sqref="W62:X63" name="Rango1_1_1_1_13"/>
    <protectedRange sqref="Y62:Y63" name="Rango1_1_1_2_11"/>
    <protectedRange sqref="L64:L66" name="Rango1_2_1_1_9"/>
    <protectedRange sqref="W64:X66" name="Rango1_1_1_1_12"/>
    <protectedRange sqref="Y64:Y66" name="Rango1_1_1_2_10"/>
    <protectedRange sqref="U64:U66" name="Rango1_2_1_2_1"/>
    <protectedRange sqref="L68:L70" name="Rango1_2_1_1_13"/>
    <protectedRange sqref="U67:U70" name="Rango1_2_1_12"/>
    <protectedRange sqref="W67:X70" name="Rango1_1_1_1_14"/>
    <protectedRange sqref="Y67:Y74" name="Rango1_1_1_2_12"/>
    <protectedRange sqref="L18:L22" name="Rango1_2_1_1_15"/>
    <protectedRange sqref="W18:X20 W21:W23" name="Rango1_1_1_1_16"/>
    <protectedRange sqref="L23" name="Rango1_2_1_1_16"/>
    <protectedRange sqref="X21:X23 W27:X29" name="Rango1_1_1_1_17"/>
    <protectedRange sqref="L24:L26" name="Rango1_2_1_1_17"/>
    <protectedRange sqref="U24:U26" name="Rango1_2_1_14"/>
    <protectedRange sqref="L27:L29 U27:U29" name="Rango1_2_1_1_18"/>
    <protectedRange sqref="L46:L49" name="Rango1_2_1_1_29"/>
    <protectedRange sqref="C15:E17" name="Rango1_1_1_3"/>
    <protectedRange sqref="C32:D34" name="Rango1_1_1_4_2"/>
    <protectedRange sqref="C35:E37" name="Rango1_1_1_3_1"/>
    <protectedRange sqref="C38:D40" name="Rango1_1_1_3_2"/>
    <protectedRange sqref="C62:E63" name="Rango1_5_1_5"/>
    <protectedRange sqref="C27:E28 D29:E29" name="Rango1_1_1_8_1"/>
    <protectedRange sqref="L59:L61" name="Rango1_2_1_1_11_1"/>
    <protectedRange sqref="C59:E61" name="Rango1_1_1_6_2"/>
    <protectedRange sqref="U59:U61" name="Rango1_2_1_15"/>
    <protectedRange sqref="W59:X61" name="Rango1_1_1_1_15"/>
    <protectedRange sqref="C44:C45" name="Rango1_1_1"/>
  </protectedRanges>
  <mergeCells count="535">
    <mergeCell ref="C76:C82"/>
    <mergeCell ref="D76:D82"/>
    <mergeCell ref="W71:W74"/>
    <mergeCell ref="X71:X74"/>
    <mergeCell ref="Y71:Y74"/>
    <mergeCell ref="Z71:Z74"/>
    <mergeCell ref="AA71:AA74"/>
    <mergeCell ref="AB71:AB74"/>
    <mergeCell ref="Q71:Q74"/>
    <mergeCell ref="R71:R74"/>
    <mergeCell ref="S71:S74"/>
    <mergeCell ref="T71:T74"/>
    <mergeCell ref="U71:U74"/>
    <mergeCell ref="V71:V74"/>
    <mergeCell ref="I71:I74"/>
    <mergeCell ref="J71:J74"/>
    <mergeCell ref="K71:K74"/>
    <mergeCell ref="N71:N74"/>
    <mergeCell ref="O71:O74"/>
    <mergeCell ref="P71:P74"/>
    <mergeCell ref="AB67:AB70"/>
    <mergeCell ref="Q67:Q70"/>
    <mergeCell ref="R67:R70"/>
    <mergeCell ref="S67:S70"/>
    <mergeCell ref="T67:T70"/>
    <mergeCell ref="U67:U70"/>
    <mergeCell ref="V67:V70"/>
    <mergeCell ref="C69:C70"/>
    <mergeCell ref="D71:D74"/>
    <mergeCell ref="E71:E74"/>
    <mergeCell ref="F71:F74"/>
    <mergeCell ref="G71:G74"/>
    <mergeCell ref="H71:H74"/>
    <mergeCell ref="W67:W70"/>
    <mergeCell ref="X67:X70"/>
    <mergeCell ref="Y67:Y70"/>
    <mergeCell ref="I67:I70"/>
    <mergeCell ref="J67:J70"/>
    <mergeCell ref="K67:K70"/>
    <mergeCell ref="N67:N70"/>
    <mergeCell ref="O67:O70"/>
    <mergeCell ref="P67:P70"/>
    <mergeCell ref="Z64:Z66"/>
    <mergeCell ref="AA64:AA66"/>
    <mergeCell ref="AB64:AB66"/>
    <mergeCell ref="L65:L66"/>
    <mergeCell ref="M65:M66"/>
    <mergeCell ref="D67:D70"/>
    <mergeCell ref="E67:E70"/>
    <mergeCell ref="F67:F70"/>
    <mergeCell ref="G67:G70"/>
    <mergeCell ref="H67:H70"/>
    <mergeCell ref="T64:T66"/>
    <mergeCell ref="U64:U66"/>
    <mergeCell ref="V64:V66"/>
    <mergeCell ref="W64:W66"/>
    <mergeCell ref="X64:X66"/>
    <mergeCell ref="Y64:Y66"/>
    <mergeCell ref="N64:N66"/>
    <mergeCell ref="O64:O66"/>
    <mergeCell ref="P64:P66"/>
    <mergeCell ref="Q64:Q66"/>
    <mergeCell ref="R64:R66"/>
    <mergeCell ref="S64:S66"/>
    <mergeCell ref="Z67:Z70"/>
    <mergeCell ref="AA67:AA70"/>
    <mergeCell ref="AB62:AB63"/>
    <mergeCell ref="B64:B74"/>
    <mergeCell ref="D64:D66"/>
    <mergeCell ref="E64:E66"/>
    <mergeCell ref="F64:F66"/>
    <mergeCell ref="G64:G66"/>
    <mergeCell ref="H64:H66"/>
    <mergeCell ref="I64:I66"/>
    <mergeCell ref="J64:J66"/>
    <mergeCell ref="K64:K66"/>
    <mergeCell ref="V62:V63"/>
    <mergeCell ref="W62:W63"/>
    <mergeCell ref="X62:X63"/>
    <mergeCell ref="Y62:Y63"/>
    <mergeCell ref="Z62:Z63"/>
    <mergeCell ref="AA62:AA63"/>
    <mergeCell ref="P62:P63"/>
    <mergeCell ref="Q62:Q63"/>
    <mergeCell ref="R62:R63"/>
    <mergeCell ref="S62:S63"/>
    <mergeCell ref="T62:T63"/>
    <mergeCell ref="U62:U63"/>
    <mergeCell ref="J62:J63"/>
    <mergeCell ref="K62:K63"/>
    <mergeCell ref="L62:L63"/>
    <mergeCell ref="M62:M63"/>
    <mergeCell ref="N62:N63"/>
    <mergeCell ref="O62:O63"/>
    <mergeCell ref="AA59:AA61"/>
    <mergeCell ref="AB59:AB61"/>
    <mergeCell ref="C60:C61"/>
    <mergeCell ref="B62:B63"/>
    <mergeCell ref="D62:D63"/>
    <mergeCell ref="E62:E63"/>
    <mergeCell ref="F62:F63"/>
    <mergeCell ref="G62:G63"/>
    <mergeCell ref="H62:H63"/>
    <mergeCell ref="I62:I63"/>
    <mergeCell ref="U59:U61"/>
    <mergeCell ref="V59:V61"/>
    <mergeCell ref="W59:W61"/>
    <mergeCell ref="X59:X61"/>
    <mergeCell ref="Y59:Y61"/>
    <mergeCell ref="Z59:Z61"/>
    <mergeCell ref="O59:O61"/>
    <mergeCell ref="P59:P61"/>
    <mergeCell ref="Q59:Q61"/>
    <mergeCell ref="R59:R61"/>
    <mergeCell ref="S59:S61"/>
    <mergeCell ref="T59:T61"/>
    <mergeCell ref="AB57:AB58"/>
    <mergeCell ref="D59:D61"/>
    <mergeCell ref="E59:E61"/>
    <mergeCell ref="F59:F61"/>
    <mergeCell ref="G59:G61"/>
    <mergeCell ref="H59:H61"/>
    <mergeCell ref="I59:I61"/>
    <mergeCell ref="J59:J61"/>
    <mergeCell ref="K59:K61"/>
    <mergeCell ref="N59:N61"/>
    <mergeCell ref="V57:V58"/>
    <mergeCell ref="W57:W58"/>
    <mergeCell ref="X57:X58"/>
    <mergeCell ref="Y57:Y58"/>
    <mergeCell ref="Z57:Z58"/>
    <mergeCell ref="AA57:AA58"/>
    <mergeCell ref="P57:P58"/>
    <mergeCell ref="Q57:Q58"/>
    <mergeCell ref="R57:R58"/>
    <mergeCell ref="S57:S58"/>
    <mergeCell ref="T57:T58"/>
    <mergeCell ref="U57:U58"/>
    <mergeCell ref="I57:I58"/>
    <mergeCell ref="J57:J58"/>
    <mergeCell ref="K57:K58"/>
    <mergeCell ref="N57:N58"/>
    <mergeCell ref="O57:O58"/>
    <mergeCell ref="W54:W56"/>
    <mergeCell ref="Y54:Y56"/>
    <mergeCell ref="Z54:Z56"/>
    <mergeCell ref="I54:I56"/>
    <mergeCell ref="J54:J56"/>
    <mergeCell ref="K54:K56"/>
    <mergeCell ref="AA54:AA56"/>
    <mergeCell ref="AB54:AB56"/>
    <mergeCell ref="L55:L56"/>
    <mergeCell ref="M55:M56"/>
    <mergeCell ref="Q54:Q56"/>
    <mergeCell ref="R54:R56"/>
    <mergeCell ref="S54:S56"/>
    <mergeCell ref="T54:T56"/>
    <mergeCell ref="U54:U56"/>
    <mergeCell ref="V54:V56"/>
    <mergeCell ref="N54:N56"/>
    <mergeCell ref="O54:O56"/>
    <mergeCell ref="P54:P56"/>
    <mergeCell ref="B54:B61"/>
    <mergeCell ref="D54:D56"/>
    <mergeCell ref="E54:E56"/>
    <mergeCell ref="F54:F56"/>
    <mergeCell ref="G54:G56"/>
    <mergeCell ref="H54:H56"/>
    <mergeCell ref="D57:D58"/>
    <mergeCell ref="E57:E58"/>
    <mergeCell ref="F57:F58"/>
    <mergeCell ref="G57:G58"/>
    <mergeCell ref="H57:H58"/>
    <mergeCell ref="P50:P53"/>
    <mergeCell ref="Q50:Q53"/>
    <mergeCell ref="R50:R53"/>
    <mergeCell ref="AB46:AB49"/>
    <mergeCell ref="L48:L49"/>
    <mergeCell ref="M48:M49"/>
    <mergeCell ref="X46:X49"/>
    <mergeCell ref="Y46:Y49"/>
    <mergeCell ref="Z46:Z49"/>
    <mergeCell ref="AA46:AA49"/>
    <mergeCell ref="Y50:Y53"/>
    <mergeCell ref="Z50:Z53"/>
    <mergeCell ref="AA50:AA53"/>
    <mergeCell ref="AB50:AB53"/>
    <mergeCell ref="L52:L53"/>
    <mergeCell ref="M52:M53"/>
    <mergeCell ref="S50:S53"/>
    <mergeCell ref="T50:T53"/>
    <mergeCell ref="U50:U53"/>
    <mergeCell ref="V50:V53"/>
    <mergeCell ref="W50:W53"/>
    <mergeCell ref="X50:X53"/>
    <mergeCell ref="D50:D53"/>
    <mergeCell ref="E50:E53"/>
    <mergeCell ref="F50:F53"/>
    <mergeCell ref="G50:G53"/>
    <mergeCell ref="H50:H53"/>
    <mergeCell ref="I50:I53"/>
    <mergeCell ref="J50:J53"/>
    <mergeCell ref="V46:V49"/>
    <mergeCell ref="W46:W49"/>
    <mergeCell ref="P46:P49"/>
    <mergeCell ref="Q46:Q49"/>
    <mergeCell ref="R46:R49"/>
    <mergeCell ref="S46:S49"/>
    <mergeCell ref="T46:T49"/>
    <mergeCell ref="U46:U49"/>
    <mergeCell ref="H46:H49"/>
    <mergeCell ref="I46:I49"/>
    <mergeCell ref="J46:J49"/>
    <mergeCell ref="K46:K49"/>
    <mergeCell ref="N46:N49"/>
    <mergeCell ref="O46:O49"/>
    <mergeCell ref="K50:K53"/>
    <mergeCell ref="N50:N53"/>
    <mergeCell ref="O50:O53"/>
    <mergeCell ref="J41:J42"/>
    <mergeCell ref="K41:K42"/>
    <mergeCell ref="X43:X45"/>
    <mergeCell ref="Y43:Y45"/>
    <mergeCell ref="Z43:Z45"/>
    <mergeCell ref="AA43:AA45"/>
    <mergeCell ref="AB43:AB45"/>
    <mergeCell ref="B46:B53"/>
    <mergeCell ref="D46:D49"/>
    <mergeCell ref="E46:E49"/>
    <mergeCell ref="F46:F49"/>
    <mergeCell ref="G46:G49"/>
    <mergeCell ref="R43:R45"/>
    <mergeCell ref="S43:S45"/>
    <mergeCell ref="T43:T45"/>
    <mergeCell ref="U43:U45"/>
    <mergeCell ref="V43:V45"/>
    <mergeCell ref="W43:W45"/>
    <mergeCell ref="L43:L44"/>
    <mergeCell ref="M43:M44"/>
    <mergeCell ref="N43:N45"/>
    <mergeCell ref="O43:O45"/>
    <mergeCell ref="P43:P45"/>
    <mergeCell ref="Q43:Q45"/>
    <mergeCell ref="D41:D42"/>
    <mergeCell ref="E41:E42"/>
    <mergeCell ref="F41:F42"/>
    <mergeCell ref="G41:G42"/>
    <mergeCell ref="H41:H42"/>
    <mergeCell ref="I41:I42"/>
    <mergeCell ref="AB41:AB42"/>
    <mergeCell ref="B42:B45"/>
    <mergeCell ref="D43:D45"/>
    <mergeCell ref="E43:E45"/>
    <mergeCell ref="F43:F45"/>
    <mergeCell ref="G43:G45"/>
    <mergeCell ref="H43:H45"/>
    <mergeCell ref="I43:I45"/>
    <mergeCell ref="J43:J45"/>
    <mergeCell ref="K43:K45"/>
    <mergeCell ref="V41:V42"/>
    <mergeCell ref="W41:W42"/>
    <mergeCell ref="X41:X42"/>
    <mergeCell ref="Y41:Y42"/>
    <mergeCell ref="Z41:Z42"/>
    <mergeCell ref="AA41:AA42"/>
    <mergeCell ref="P41:P42"/>
    <mergeCell ref="Q41:Q42"/>
    <mergeCell ref="L41:L42"/>
    <mergeCell ref="M41:M42"/>
    <mergeCell ref="N41:N42"/>
    <mergeCell ref="O41:O42"/>
    <mergeCell ref="R41:R42"/>
    <mergeCell ref="S41:S42"/>
    <mergeCell ref="T41:T42"/>
    <mergeCell ref="U41:U42"/>
    <mergeCell ref="O38:O40"/>
    <mergeCell ref="P38:P40"/>
    <mergeCell ref="M39:M40"/>
    <mergeCell ref="Z38:Z40"/>
    <mergeCell ref="Z35:Z37"/>
    <mergeCell ref="AA35:AA37"/>
    <mergeCell ref="AB35:AB37"/>
    <mergeCell ref="AA38:AA40"/>
    <mergeCell ref="AB38:AB40"/>
    <mergeCell ref="Q38:Q40"/>
    <mergeCell ref="R38:R40"/>
    <mergeCell ref="S38:S40"/>
    <mergeCell ref="T38:T40"/>
    <mergeCell ref="U38:U40"/>
    <mergeCell ref="V38:V40"/>
    <mergeCell ref="G38:G40"/>
    <mergeCell ref="H38:H40"/>
    <mergeCell ref="R35:R37"/>
    <mergeCell ref="S35:S37"/>
    <mergeCell ref="T35:T37"/>
    <mergeCell ref="U35:U37"/>
    <mergeCell ref="X35:X37"/>
    <mergeCell ref="Y35:Y37"/>
    <mergeCell ref="W38:W40"/>
    <mergeCell ref="X38:X40"/>
    <mergeCell ref="Y38:Y40"/>
    <mergeCell ref="V35:V37"/>
    <mergeCell ref="W35:W37"/>
    <mergeCell ref="J35:J37"/>
    <mergeCell ref="K35:K37"/>
    <mergeCell ref="N35:N37"/>
    <mergeCell ref="O35:O37"/>
    <mergeCell ref="P35:P37"/>
    <mergeCell ref="Q35:Q37"/>
    <mergeCell ref="I38:I40"/>
    <mergeCell ref="J38:J40"/>
    <mergeCell ref="K38:K40"/>
    <mergeCell ref="N38:N40"/>
    <mergeCell ref="Q30:Q31"/>
    <mergeCell ref="R30:R31"/>
    <mergeCell ref="S30:S31"/>
    <mergeCell ref="L33:L34"/>
    <mergeCell ref="M33:M34"/>
    <mergeCell ref="B35:B40"/>
    <mergeCell ref="D35:D37"/>
    <mergeCell ref="E35:E37"/>
    <mergeCell ref="F35:F37"/>
    <mergeCell ref="G35:G37"/>
    <mergeCell ref="H35:H37"/>
    <mergeCell ref="I35:I37"/>
    <mergeCell ref="H32:H34"/>
    <mergeCell ref="I32:I34"/>
    <mergeCell ref="B32:B34"/>
    <mergeCell ref="D32:D34"/>
    <mergeCell ref="E32:E34"/>
    <mergeCell ref="F32:F34"/>
    <mergeCell ref="G32:G34"/>
    <mergeCell ref="J32:J34"/>
    <mergeCell ref="K32:K34"/>
    <mergeCell ref="D38:D40"/>
    <mergeCell ref="E38:E40"/>
    <mergeCell ref="F38:F40"/>
    <mergeCell ref="W32:W34"/>
    <mergeCell ref="X32:X34"/>
    <mergeCell ref="Y32:Y34"/>
    <mergeCell ref="Z32:Z34"/>
    <mergeCell ref="AA32:AA34"/>
    <mergeCell ref="P32:P34"/>
    <mergeCell ref="Q32:Q34"/>
    <mergeCell ref="R32:R34"/>
    <mergeCell ref="S32:S34"/>
    <mergeCell ref="T32:T34"/>
    <mergeCell ref="U32:U34"/>
    <mergeCell ref="I30:I31"/>
    <mergeCell ref="J30:J31"/>
    <mergeCell ref="K30:K31"/>
    <mergeCell ref="N30:N31"/>
    <mergeCell ref="O30:O31"/>
    <mergeCell ref="P30:P31"/>
    <mergeCell ref="B30:B31"/>
    <mergeCell ref="D30:D31"/>
    <mergeCell ref="E30:E31"/>
    <mergeCell ref="F30:F31"/>
    <mergeCell ref="G30:G31"/>
    <mergeCell ref="H30:H31"/>
    <mergeCell ref="N32:N34"/>
    <mergeCell ref="X27:X29"/>
    <mergeCell ref="Y27:Y29"/>
    <mergeCell ref="Z27:Z28"/>
    <mergeCell ref="AA27:AA28"/>
    <mergeCell ref="AB27:AB28"/>
    <mergeCell ref="AB29:AB31"/>
    <mergeCell ref="R27:R29"/>
    <mergeCell ref="S27:S29"/>
    <mergeCell ref="T27:T29"/>
    <mergeCell ref="U27:U29"/>
    <mergeCell ref="V27:V29"/>
    <mergeCell ref="W27:W29"/>
    <mergeCell ref="T30:T31"/>
    <mergeCell ref="O32:O34"/>
    <mergeCell ref="W30:W31"/>
    <mergeCell ref="X30:X31"/>
    <mergeCell ref="Y30:Y31"/>
    <mergeCell ref="Z30:Z31"/>
    <mergeCell ref="AA30:AA31"/>
    <mergeCell ref="U30:U31"/>
    <mergeCell ref="V30:V31"/>
    <mergeCell ref="AB32:AB34"/>
    <mergeCell ref="V32:V34"/>
    <mergeCell ref="L27:L28"/>
    <mergeCell ref="M27:M29"/>
    <mergeCell ref="N27:N29"/>
    <mergeCell ref="O27:O29"/>
    <mergeCell ref="P27:P29"/>
    <mergeCell ref="Q27:Q29"/>
    <mergeCell ref="AA24:AA26"/>
    <mergeCell ref="AB24:AB26"/>
    <mergeCell ref="D27:D29"/>
    <mergeCell ref="E27:E29"/>
    <mergeCell ref="F27:F29"/>
    <mergeCell ref="G27:G29"/>
    <mergeCell ref="H27:H29"/>
    <mergeCell ref="I27:I29"/>
    <mergeCell ref="J27:J29"/>
    <mergeCell ref="K27:K29"/>
    <mergeCell ref="U24:U26"/>
    <mergeCell ref="V24:V26"/>
    <mergeCell ref="W24:W26"/>
    <mergeCell ref="X24:X26"/>
    <mergeCell ref="Y24:Y26"/>
    <mergeCell ref="Z24:Z26"/>
    <mergeCell ref="O24:O26"/>
    <mergeCell ref="P24:P26"/>
    <mergeCell ref="D24:D26"/>
    <mergeCell ref="E24:E26"/>
    <mergeCell ref="F24:F26"/>
    <mergeCell ref="G24:G26"/>
    <mergeCell ref="H24:H26"/>
    <mergeCell ref="I24:I26"/>
    <mergeCell ref="J24:J26"/>
    <mergeCell ref="K24:K26"/>
    <mergeCell ref="N24:N26"/>
    <mergeCell ref="Y18:Y20"/>
    <mergeCell ref="Q24:Q26"/>
    <mergeCell ref="R24:R26"/>
    <mergeCell ref="S24:S26"/>
    <mergeCell ref="T24:T26"/>
    <mergeCell ref="I15:I17"/>
    <mergeCell ref="J15:J17"/>
    <mergeCell ref="AB21:AB23"/>
    <mergeCell ref="V21:V23"/>
    <mergeCell ref="W21:W23"/>
    <mergeCell ref="X21:X23"/>
    <mergeCell ref="Y21:Y23"/>
    <mergeCell ref="Z21:Z23"/>
    <mergeCell ref="AA21:AA23"/>
    <mergeCell ref="P21:P23"/>
    <mergeCell ref="Q21:Q23"/>
    <mergeCell ref="R21:R23"/>
    <mergeCell ref="S21:S23"/>
    <mergeCell ref="U21:U23"/>
    <mergeCell ref="J21:J23"/>
    <mergeCell ref="K21:K23"/>
    <mergeCell ref="L21:L22"/>
    <mergeCell ref="Z18:Z20"/>
    <mergeCell ref="AA18:AA20"/>
    <mergeCell ref="AB18:AB20"/>
    <mergeCell ref="D21:D23"/>
    <mergeCell ref="E21:E23"/>
    <mergeCell ref="F21:F23"/>
    <mergeCell ref="G21:G23"/>
    <mergeCell ref="H21:H23"/>
    <mergeCell ref="I21:I23"/>
    <mergeCell ref="S18:S20"/>
    <mergeCell ref="T18:T20"/>
    <mergeCell ref="U18:U20"/>
    <mergeCell ref="V18:V20"/>
    <mergeCell ref="W18:W20"/>
    <mergeCell ref="X18:X20"/>
    <mergeCell ref="K18:K20"/>
    <mergeCell ref="N18:N20"/>
    <mergeCell ref="O18:O20"/>
    <mergeCell ref="P18:P20"/>
    <mergeCell ref="Q18:Q20"/>
    <mergeCell ref="R18:R20"/>
    <mergeCell ref="T21:T23"/>
    <mergeCell ref="M21:M22"/>
    <mergeCell ref="N21:N23"/>
    <mergeCell ref="O21:O23"/>
    <mergeCell ref="B15:B17"/>
    <mergeCell ref="D15:D17"/>
    <mergeCell ref="E15:E17"/>
    <mergeCell ref="F15:F17"/>
    <mergeCell ref="G15:G17"/>
    <mergeCell ref="H15:H17"/>
    <mergeCell ref="AA15:AA17"/>
    <mergeCell ref="AB15:AB17"/>
    <mergeCell ref="B18:B29"/>
    <mergeCell ref="D18:D20"/>
    <mergeCell ref="E18:E20"/>
    <mergeCell ref="F18:F20"/>
    <mergeCell ref="G18:G20"/>
    <mergeCell ref="H18:H20"/>
    <mergeCell ref="I18:I20"/>
    <mergeCell ref="J18:J20"/>
    <mergeCell ref="U15:U17"/>
    <mergeCell ref="V15:V17"/>
    <mergeCell ref="W15:W17"/>
    <mergeCell ref="X15:X17"/>
    <mergeCell ref="Y15:Y17"/>
    <mergeCell ref="Z15:Z17"/>
    <mergeCell ref="O15:O17"/>
    <mergeCell ref="P15:P17"/>
    <mergeCell ref="V10:V13"/>
    <mergeCell ref="W10:W13"/>
    <mergeCell ref="X10:X13"/>
    <mergeCell ref="Y10:Y13"/>
    <mergeCell ref="O13:P13"/>
    <mergeCell ref="Q13:R13"/>
    <mergeCell ref="K15:K17"/>
    <mergeCell ref="L15:L16"/>
    <mergeCell ref="M15:M16"/>
    <mergeCell ref="N15:N17"/>
    <mergeCell ref="Q15:Q17"/>
    <mergeCell ref="R15:R17"/>
    <mergeCell ref="S15:S17"/>
    <mergeCell ref="T15:T17"/>
    <mergeCell ref="F11:K12"/>
    <mergeCell ref="L11:N12"/>
    <mergeCell ref="O12:P12"/>
    <mergeCell ref="Q12:R12"/>
    <mergeCell ref="S12:T13"/>
    <mergeCell ref="F13:G13"/>
    <mergeCell ref="H13:I13"/>
    <mergeCell ref="O10:T11"/>
    <mergeCell ref="U10:U13"/>
    <mergeCell ref="B2:C4"/>
    <mergeCell ref="D2:Y5"/>
    <mergeCell ref="Z2:AB2"/>
    <mergeCell ref="Z3:AB3"/>
    <mergeCell ref="AA4:AB4"/>
    <mergeCell ref="B5:C5"/>
    <mergeCell ref="AA5:AB5"/>
    <mergeCell ref="B10:B13"/>
    <mergeCell ref="C10:C13"/>
    <mergeCell ref="D10:D13"/>
    <mergeCell ref="E10:E13"/>
    <mergeCell ref="F10:K10"/>
    <mergeCell ref="L10:N10"/>
    <mergeCell ref="J13:K13"/>
    <mergeCell ref="B7:AB7"/>
    <mergeCell ref="B8:E9"/>
    <mergeCell ref="F8:AB8"/>
    <mergeCell ref="F9:N9"/>
    <mergeCell ref="O9:T9"/>
    <mergeCell ref="U9:Y9"/>
    <mergeCell ref="Z9:AB9"/>
    <mergeCell ref="Z10:Z13"/>
    <mergeCell ref="AA10:AA13"/>
    <mergeCell ref="AB10:AB13"/>
  </mergeCells>
  <conditionalFormatting sqref="K67">
    <cfRule type="containsText" dxfId="170" priority="97" operator="containsText" text="ALTA">
      <formula>NOT(ISERROR(SEARCH("ALTA",K67)))</formula>
    </cfRule>
    <cfRule type="containsText" dxfId="169" priority="98" operator="containsText" text="MODERADA">
      <formula>NOT(ISERROR(SEARCH("MODERADA",K67)))</formula>
    </cfRule>
    <cfRule type="containsText" dxfId="168" priority="99" operator="containsText" text="EXTREMA">
      <formula>NOT(ISERROR(SEARCH("EXTREMA",K67)))</formula>
    </cfRule>
  </conditionalFormatting>
  <conditionalFormatting sqref="K67">
    <cfRule type="containsText" dxfId="167" priority="96" operator="containsText" text="BAJA">
      <formula>NOT(ISERROR(SEARCH("BAJA",K67)))</formula>
    </cfRule>
  </conditionalFormatting>
  <conditionalFormatting sqref="K18">
    <cfRule type="containsText" dxfId="166" priority="145" operator="containsText" text="ALTA">
      <formula>NOT(ISERROR(SEARCH("ALTA",K18)))</formula>
    </cfRule>
    <cfRule type="containsText" dxfId="165" priority="146" operator="containsText" text="MODERADA">
      <formula>NOT(ISERROR(SEARCH("MODERADA",K18)))</formula>
    </cfRule>
    <cfRule type="containsText" dxfId="164" priority="147" operator="containsText" text="EXTREMA">
      <formula>NOT(ISERROR(SEARCH("EXTREMA",K18)))</formula>
    </cfRule>
  </conditionalFormatting>
  <conditionalFormatting sqref="K18">
    <cfRule type="containsText" dxfId="163" priority="144" operator="containsText" text="BAJA">
      <formula>NOT(ISERROR(SEARCH("BAJA",K18)))</formula>
    </cfRule>
  </conditionalFormatting>
  <conditionalFormatting sqref="K21">
    <cfRule type="containsText" dxfId="162" priority="141" operator="containsText" text="ALTA">
      <formula>NOT(ISERROR(SEARCH("ALTA",K21)))</formula>
    </cfRule>
    <cfRule type="containsText" dxfId="161" priority="142" operator="containsText" text="MODERADA">
      <formula>NOT(ISERROR(SEARCH("MODERADA",K21)))</formula>
    </cfRule>
    <cfRule type="containsText" dxfId="160" priority="143" operator="containsText" text="EXTREMA">
      <formula>NOT(ISERROR(SEARCH("EXTREMA",K21)))</formula>
    </cfRule>
  </conditionalFormatting>
  <conditionalFormatting sqref="K21">
    <cfRule type="containsText" dxfId="159" priority="140" operator="containsText" text="BAJA">
      <formula>NOT(ISERROR(SEARCH("BAJA",K21)))</formula>
    </cfRule>
  </conditionalFormatting>
  <conditionalFormatting sqref="K24">
    <cfRule type="containsText" dxfId="158" priority="137" operator="containsText" text="ALTA">
      <formula>NOT(ISERROR(SEARCH("ALTA",K24)))</formula>
    </cfRule>
    <cfRule type="containsText" dxfId="157" priority="138" operator="containsText" text="MODERADA">
      <formula>NOT(ISERROR(SEARCH("MODERADA",K24)))</formula>
    </cfRule>
    <cfRule type="containsText" dxfId="156" priority="139" operator="containsText" text="EXTREMA">
      <formula>NOT(ISERROR(SEARCH("EXTREMA",K24)))</formula>
    </cfRule>
  </conditionalFormatting>
  <conditionalFormatting sqref="K24">
    <cfRule type="containsText" dxfId="155" priority="136" operator="containsText" text="BAJA">
      <formula>NOT(ISERROR(SEARCH("BAJA",K24)))</formula>
    </cfRule>
  </conditionalFormatting>
  <conditionalFormatting sqref="K27:K28 K30">
    <cfRule type="containsText" dxfId="154" priority="133" operator="containsText" text="ALTA">
      <formula>NOT(ISERROR(SEARCH("ALTA",K27)))</formula>
    </cfRule>
    <cfRule type="containsText" dxfId="153" priority="134" operator="containsText" text="MODERADA">
      <formula>NOT(ISERROR(SEARCH("MODERADA",K27)))</formula>
    </cfRule>
    <cfRule type="containsText" dxfId="152" priority="135" operator="containsText" text="EXTREMA">
      <formula>NOT(ISERROR(SEARCH("EXTREMA",K27)))</formula>
    </cfRule>
  </conditionalFormatting>
  <conditionalFormatting sqref="K27:K28 K30">
    <cfRule type="containsText" dxfId="151" priority="132" operator="containsText" text="BAJA">
      <formula>NOT(ISERROR(SEARCH("BAJA",K27)))</formula>
    </cfRule>
  </conditionalFormatting>
  <conditionalFormatting sqref="K32">
    <cfRule type="containsText" dxfId="150" priority="129" operator="containsText" text="ALTA">
      <formula>NOT(ISERROR(SEARCH("ALTA",K32)))</formula>
    </cfRule>
    <cfRule type="containsText" dxfId="149" priority="130" operator="containsText" text="MODERADA">
      <formula>NOT(ISERROR(SEARCH("MODERADA",K32)))</formula>
    </cfRule>
    <cfRule type="containsText" dxfId="148" priority="131" operator="containsText" text="EXTREMA">
      <formula>NOT(ISERROR(SEARCH("EXTREMA",K32)))</formula>
    </cfRule>
  </conditionalFormatting>
  <conditionalFormatting sqref="K32">
    <cfRule type="containsText" dxfId="147" priority="128" operator="containsText" text="BAJA">
      <formula>NOT(ISERROR(SEARCH("BAJA",K32)))</formula>
    </cfRule>
  </conditionalFormatting>
  <conditionalFormatting sqref="K38:K39">
    <cfRule type="containsText" dxfId="146" priority="125" operator="containsText" text="ALTA">
      <formula>NOT(ISERROR(SEARCH("ALTA",K38)))</formula>
    </cfRule>
    <cfRule type="containsText" dxfId="145" priority="126" operator="containsText" text="MODERADA">
      <formula>NOT(ISERROR(SEARCH("MODERADA",K38)))</formula>
    </cfRule>
    <cfRule type="containsText" dxfId="144" priority="127" operator="containsText" text="EXTREMA">
      <formula>NOT(ISERROR(SEARCH("EXTREMA",K38)))</formula>
    </cfRule>
  </conditionalFormatting>
  <conditionalFormatting sqref="K38:K39">
    <cfRule type="containsText" dxfId="143" priority="124" operator="containsText" text="BAJA">
      <formula>NOT(ISERROR(SEARCH("BAJA",K38)))</formula>
    </cfRule>
  </conditionalFormatting>
  <conditionalFormatting sqref="K41">
    <cfRule type="containsText" dxfId="142" priority="121" operator="containsText" text="ALTA">
      <formula>NOT(ISERROR(SEARCH("ALTA",K41)))</formula>
    </cfRule>
    <cfRule type="containsText" dxfId="141" priority="122" operator="containsText" text="MODERADA">
      <formula>NOT(ISERROR(SEARCH("MODERADA",K41)))</formula>
    </cfRule>
    <cfRule type="containsText" dxfId="140" priority="123" operator="containsText" text="EXTREMA">
      <formula>NOT(ISERROR(SEARCH("EXTREMA",K41)))</formula>
    </cfRule>
  </conditionalFormatting>
  <conditionalFormatting sqref="K41">
    <cfRule type="containsText" dxfId="139" priority="120" operator="containsText" text="BAJA">
      <formula>NOT(ISERROR(SEARCH("BAJA",K41)))</formula>
    </cfRule>
  </conditionalFormatting>
  <conditionalFormatting sqref="K46">
    <cfRule type="containsText" dxfId="138" priority="117" operator="containsText" text="ALTA">
      <formula>NOT(ISERROR(SEARCH("ALTA",K46)))</formula>
    </cfRule>
    <cfRule type="containsText" dxfId="137" priority="118" operator="containsText" text="MODERADA">
      <formula>NOT(ISERROR(SEARCH("MODERADA",K46)))</formula>
    </cfRule>
    <cfRule type="containsText" dxfId="136" priority="119" operator="containsText" text="EXTREMA">
      <formula>NOT(ISERROR(SEARCH("EXTREMA",K46)))</formula>
    </cfRule>
  </conditionalFormatting>
  <conditionalFormatting sqref="K46">
    <cfRule type="containsText" dxfId="135" priority="116" operator="containsText" text="BAJA">
      <formula>NOT(ISERROR(SEARCH("BAJA",K46)))</formula>
    </cfRule>
  </conditionalFormatting>
  <conditionalFormatting sqref="K50">
    <cfRule type="containsText" dxfId="134" priority="113" operator="containsText" text="ALTA">
      <formula>NOT(ISERROR(SEARCH("ALTA",K50)))</formula>
    </cfRule>
    <cfRule type="containsText" dxfId="133" priority="114" operator="containsText" text="MODERADA">
      <formula>NOT(ISERROR(SEARCH("MODERADA",K50)))</formula>
    </cfRule>
    <cfRule type="containsText" dxfId="132" priority="115" operator="containsText" text="EXTREMA">
      <formula>NOT(ISERROR(SEARCH("EXTREMA",K50)))</formula>
    </cfRule>
  </conditionalFormatting>
  <conditionalFormatting sqref="K50">
    <cfRule type="containsText" dxfId="131" priority="112" operator="containsText" text="BAJA">
      <formula>NOT(ISERROR(SEARCH("BAJA",K50)))</formula>
    </cfRule>
  </conditionalFormatting>
  <conditionalFormatting sqref="K54">
    <cfRule type="containsText" dxfId="130" priority="109" operator="containsText" text="ALTA">
      <formula>NOT(ISERROR(SEARCH("ALTA",K54)))</formula>
    </cfRule>
    <cfRule type="containsText" dxfId="129" priority="110" operator="containsText" text="MODERADA">
      <formula>NOT(ISERROR(SEARCH("MODERADA",K54)))</formula>
    </cfRule>
    <cfRule type="containsText" dxfId="128" priority="111" operator="containsText" text="EXTREMA">
      <formula>NOT(ISERROR(SEARCH("EXTREMA",K54)))</formula>
    </cfRule>
  </conditionalFormatting>
  <conditionalFormatting sqref="K54">
    <cfRule type="containsText" dxfId="127" priority="108" operator="containsText" text="BAJA">
      <formula>NOT(ISERROR(SEARCH("BAJA",K54)))</formula>
    </cfRule>
  </conditionalFormatting>
  <conditionalFormatting sqref="K57">
    <cfRule type="containsText" dxfId="126" priority="105" operator="containsText" text="ALTA">
      <formula>NOT(ISERROR(SEARCH("ALTA",K57)))</formula>
    </cfRule>
    <cfRule type="containsText" dxfId="125" priority="106" operator="containsText" text="MODERADA">
      <formula>NOT(ISERROR(SEARCH("MODERADA",K57)))</formula>
    </cfRule>
    <cfRule type="containsText" dxfId="124" priority="107" operator="containsText" text="EXTREMA">
      <formula>NOT(ISERROR(SEARCH("EXTREMA",K57)))</formula>
    </cfRule>
  </conditionalFormatting>
  <conditionalFormatting sqref="K57">
    <cfRule type="containsText" dxfId="123" priority="104" operator="containsText" text="BAJA">
      <formula>NOT(ISERROR(SEARCH("BAJA",K57)))</formula>
    </cfRule>
  </conditionalFormatting>
  <conditionalFormatting sqref="T62">
    <cfRule type="containsText" dxfId="122" priority="77" operator="containsText" text="ALTA">
      <formula>NOT(ISERROR(SEARCH("ALTA",T62)))</formula>
    </cfRule>
    <cfRule type="containsText" dxfId="121" priority="78" operator="containsText" text="MODERADA">
      <formula>NOT(ISERROR(SEARCH("MODERADA",T62)))</formula>
    </cfRule>
    <cfRule type="containsText" dxfId="120" priority="79" operator="containsText" text="EXTREMA">
      <formula>NOT(ISERROR(SEARCH("EXTREMA",T62)))</formula>
    </cfRule>
  </conditionalFormatting>
  <conditionalFormatting sqref="T62">
    <cfRule type="containsText" dxfId="119" priority="76" operator="containsText" text="BAJA">
      <formula>NOT(ISERROR(SEARCH("BAJA",T62)))</formula>
    </cfRule>
  </conditionalFormatting>
  <conditionalFormatting sqref="T67">
    <cfRule type="containsText" dxfId="118" priority="73" operator="containsText" text="ALTA">
      <formula>NOT(ISERROR(SEARCH("ALTA",T67)))</formula>
    </cfRule>
    <cfRule type="containsText" dxfId="117" priority="74" operator="containsText" text="MODERADA">
      <formula>NOT(ISERROR(SEARCH("MODERADA",T67)))</formula>
    </cfRule>
    <cfRule type="containsText" dxfId="116" priority="75" operator="containsText" text="EXTREMA">
      <formula>NOT(ISERROR(SEARCH("EXTREMA",T67)))</formula>
    </cfRule>
  </conditionalFormatting>
  <conditionalFormatting sqref="T67">
    <cfRule type="containsText" dxfId="115" priority="72" operator="containsText" text="BAJA">
      <formula>NOT(ISERROR(SEARCH("BAJA",T67)))</formula>
    </cfRule>
  </conditionalFormatting>
  <conditionalFormatting sqref="K62">
    <cfRule type="containsText" dxfId="114" priority="101" operator="containsText" text="ALTA">
      <formula>NOT(ISERROR(SEARCH("ALTA",K62)))</formula>
    </cfRule>
    <cfRule type="containsText" dxfId="113" priority="102" operator="containsText" text="MODERADA">
      <formula>NOT(ISERROR(SEARCH("MODERADA",K62)))</formula>
    </cfRule>
    <cfRule type="containsText" dxfId="112" priority="103" operator="containsText" text="EXTREMA">
      <formula>NOT(ISERROR(SEARCH("EXTREMA",K62)))</formula>
    </cfRule>
  </conditionalFormatting>
  <conditionalFormatting sqref="K62">
    <cfRule type="containsText" dxfId="111" priority="100" operator="containsText" text="BAJA">
      <formula>NOT(ISERROR(SEARCH("BAJA",K62)))</formula>
    </cfRule>
  </conditionalFormatting>
  <conditionalFormatting sqref="T54">
    <cfRule type="containsText" dxfId="110" priority="81" operator="containsText" text="ALTA">
      <formula>NOT(ISERROR(SEARCH("ALTA",T54)))</formula>
    </cfRule>
    <cfRule type="containsText" dxfId="109" priority="82" operator="containsText" text="MODERADA">
      <formula>NOT(ISERROR(SEARCH("MODERADA",T54)))</formula>
    </cfRule>
    <cfRule type="containsText" dxfId="108" priority="83" operator="containsText" text="EXTREMA">
      <formula>NOT(ISERROR(SEARCH("EXTREMA",T54)))</formula>
    </cfRule>
  </conditionalFormatting>
  <conditionalFormatting sqref="T54">
    <cfRule type="containsText" dxfId="107" priority="80" operator="containsText" text="BAJA">
      <formula>NOT(ISERROR(SEARCH("BAJA",T54)))</formula>
    </cfRule>
  </conditionalFormatting>
  <conditionalFormatting sqref="T15 T18 T21 T24 T27">
    <cfRule type="containsText" dxfId="106" priority="93" operator="containsText" text="ALTA">
      <formula>NOT(ISERROR(SEARCH("ALTA",T15)))</formula>
    </cfRule>
    <cfRule type="containsText" dxfId="105" priority="94" operator="containsText" text="MODERADA">
      <formula>NOT(ISERROR(SEARCH("MODERADA",T15)))</formula>
    </cfRule>
    <cfRule type="containsText" dxfId="104" priority="95" operator="containsText" text="EXTREMA">
      <formula>NOT(ISERROR(SEARCH("EXTREMA",T15)))</formula>
    </cfRule>
  </conditionalFormatting>
  <conditionalFormatting sqref="T15 T18 T21 T24 T27">
    <cfRule type="containsText" dxfId="103" priority="92" operator="containsText" text="BAJA">
      <formula>NOT(ISERROR(SEARCH("BAJA",T15)))</formula>
    </cfRule>
  </conditionalFormatting>
  <conditionalFormatting sqref="T30">
    <cfRule type="containsText" dxfId="102" priority="89" operator="containsText" text="ALTA">
      <formula>NOT(ISERROR(SEARCH("ALTA",T30)))</formula>
    </cfRule>
    <cfRule type="containsText" dxfId="101" priority="90" operator="containsText" text="MODERADA">
      <formula>NOT(ISERROR(SEARCH("MODERADA",T30)))</formula>
    </cfRule>
    <cfRule type="containsText" dxfId="100" priority="91" operator="containsText" text="EXTREMA">
      <formula>NOT(ISERROR(SEARCH("EXTREMA",T30)))</formula>
    </cfRule>
  </conditionalFormatting>
  <conditionalFormatting sqref="T30">
    <cfRule type="containsText" dxfId="99" priority="88" operator="containsText" text="BAJA">
      <formula>NOT(ISERROR(SEARCH("BAJA",T30)))</formula>
    </cfRule>
  </conditionalFormatting>
  <conditionalFormatting sqref="T32">
    <cfRule type="containsText" dxfId="98" priority="85" operator="containsText" text="ALTA">
      <formula>NOT(ISERROR(SEARCH("ALTA",T32)))</formula>
    </cfRule>
    <cfRule type="containsText" dxfId="97" priority="86" operator="containsText" text="MODERADA">
      <formula>NOT(ISERROR(SEARCH("MODERADA",T32)))</formula>
    </cfRule>
    <cfRule type="containsText" dxfId="96" priority="87" operator="containsText" text="EXTREMA">
      <formula>NOT(ISERROR(SEARCH("EXTREMA",T32)))</formula>
    </cfRule>
  </conditionalFormatting>
  <conditionalFormatting sqref="T32">
    <cfRule type="containsText" dxfId="95" priority="84" operator="containsText" text="BAJA">
      <formula>NOT(ISERROR(SEARCH("BAJA",T32)))</formula>
    </cfRule>
  </conditionalFormatting>
  <conditionalFormatting sqref="T64">
    <cfRule type="containsText" dxfId="94" priority="69" operator="containsText" text="ALTA">
      <formula>NOT(ISERROR(SEARCH("ALTA",T64)))</formula>
    </cfRule>
    <cfRule type="containsText" dxfId="93" priority="70" operator="containsText" text="MODERADA">
      <formula>NOT(ISERROR(SEARCH("MODERADA",T64)))</formula>
    </cfRule>
    <cfRule type="containsText" dxfId="92" priority="71" operator="containsText" text="EXTREMA">
      <formula>NOT(ISERROR(SEARCH("EXTREMA",T64)))</formula>
    </cfRule>
  </conditionalFormatting>
  <conditionalFormatting sqref="T64">
    <cfRule type="containsText" dxfId="91" priority="68" operator="containsText" text="BAJA">
      <formula>NOT(ISERROR(SEARCH("BAJA",T64)))</formula>
    </cfRule>
  </conditionalFormatting>
  <conditionalFormatting sqref="K59:K61">
    <cfRule type="containsText" dxfId="90" priority="65" operator="containsText" text="ALTA">
      <formula>NOT(ISERROR(SEARCH("ALTA",K59)))</formula>
    </cfRule>
    <cfRule type="containsText" dxfId="89" priority="66" operator="containsText" text="MODERADA">
      <formula>NOT(ISERROR(SEARCH("MODERADA",K59)))</formula>
    </cfRule>
    <cfRule type="containsText" dxfId="88" priority="67" operator="containsText" text="EXTREMA">
      <formula>NOT(ISERROR(SEARCH("EXTREMA",K59)))</formula>
    </cfRule>
  </conditionalFormatting>
  <conditionalFormatting sqref="K59:K61">
    <cfRule type="containsText" dxfId="87" priority="64" operator="containsText" text="BAJA">
      <formula>NOT(ISERROR(SEARCH("BAJA",K59)))</formula>
    </cfRule>
  </conditionalFormatting>
  <conditionalFormatting sqref="K43">
    <cfRule type="containsText" dxfId="86" priority="61" operator="containsText" text="ALTA">
      <formula>NOT(ISERROR(SEARCH("ALTA",K43)))</formula>
    </cfRule>
    <cfRule type="containsText" dxfId="85" priority="62" operator="containsText" text="MODERADA">
      <formula>NOT(ISERROR(SEARCH("MODERADA",K43)))</formula>
    </cfRule>
    <cfRule type="containsText" dxfId="84" priority="63" operator="containsText" text="EXTREMA">
      <formula>NOT(ISERROR(SEARCH("EXTREMA",K43)))</formula>
    </cfRule>
  </conditionalFormatting>
  <conditionalFormatting sqref="K43">
    <cfRule type="containsText" dxfId="83" priority="60" operator="containsText" text="BAJA">
      <formula>NOT(ISERROR(SEARCH("BAJA",K43)))</formula>
    </cfRule>
  </conditionalFormatting>
  <conditionalFormatting sqref="T43">
    <cfRule type="containsText" dxfId="82" priority="57" operator="containsText" text="ALTA">
      <formula>NOT(ISERROR(SEARCH("ALTA",T43)))</formula>
    </cfRule>
    <cfRule type="containsText" dxfId="81" priority="58" operator="containsText" text="MODERADA">
      <formula>NOT(ISERROR(SEARCH("MODERADA",T43)))</formula>
    </cfRule>
    <cfRule type="containsText" dxfId="80" priority="59" operator="containsText" text="EXTREMA">
      <formula>NOT(ISERROR(SEARCH("EXTREMA",T43)))</formula>
    </cfRule>
  </conditionalFormatting>
  <conditionalFormatting sqref="T43">
    <cfRule type="containsText" dxfId="79" priority="56" operator="containsText" text="BAJA">
      <formula>NOT(ISERROR(SEARCH("BAJA",T43)))</formula>
    </cfRule>
  </conditionalFormatting>
  <conditionalFormatting sqref="K15">
    <cfRule type="containsText" dxfId="78" priority="53" operator="containsText" text="ALTA">
      <formula>NOT(ISERROR(SEARCH("ALTA",K15)))</formula>
    </cfRule>
    <cfRule type="containsText" dxfId="77" priority="54" operator="containsText" text="MODERADA">
      <formula>NOT(ISERROR(SEARCH("MODERADA",K15)))</formula>
    </cfRule>
    <cfRule type="containsText" dxfId="76" priority="55" operator="containsText" text="EXTREMA">
      <formula>NOT(ISERROR(SEARCH("EXTREMA",K15)))</formula>
    </cfRule>
  </conditionalFormatting>
  <conditionalFormatting sqref="K15">
    <cfRule type="containsText" dxfId="75" priority="52" operator="containsText" text="BAJA">
      <formula>NOT(ISERROR(SEARCH("BAJA",K15)))</formula>
    </cfRule>
  </conditionalFormatting>
  <conditionalFormatting sqref="T71">
    <cfRule type="containsText" dxfId="74" priority="8" operator="containsText" text="BAJA">
      <formula>NOT(ISERROR(SEARCH("BAJA",T71)))</formula>
    </cfRule>
  </conditionalFormatting>
  <conditionalFormatting sqref="K35">
    <cfRule type="containsText" dxfId="73" priority="49" operator="containsText" text="ALTA">
      <formula>NOT(ISERROR(SEARCH("ALTA",K35)))</formula>
    </cfRule>
    <cfRule type="containsText" dxfId="72" priority="50" operator="containsText" text="MODERADA">
      <formula>NOT(ISERROR(SEARCH("MODERADA",K35)))</formula>
    </cfRule>
    <cfRule type="containsText" dxfId="71" priority="51" operator="containsText" text="EXTREMA">
      <formula>NOT(ISERROR(SEARCH("EXTREMA",K35)))</formula>
    </cfRule>
  </conditionalFormatting>
  <conditionalFormatting sqref="K35">
    <cfRule type="containsText" dxfId="70" priority="48" operator="containsText" text="BAJA">
      <formula>NOT(ISERROR(SEARCH("BAJA",K35)))</formula>
    </cfRule>
  </conditionalFormatting>
  <conditionalFormatting sqref="K64">
    <cfRule type="containsText" dxfId="69" priority="45" operator="containsText" text="ALTA">
      <formula>NOT(ISERROR(SEARCH("ALTA",K64)))</formula>
    </cfRule>
    <cfRule type="containsText" dxfId="68" priority="46" operator="containsText" text="MODERADA">
      <formula>NOT(ISERROR(SEARCH("MODERADA",K64)))</formula>
    </cfRule>
    <cfRule type="containsText" dxfId="67" priority="47" operator="containsText" text="EXTREMA">
      <formula>NOT(ISERROR(SEARCH("EXTREMA",K64)))</formula>
    </cfRule>
  </conditionalFormatting>
  <conditionalFormatting sqref="K64">
    <cfRule type="containsText" dxfId="66" priority="44" operator="containsText" text="BAJA">
      <formula>NOT(ISERROR(SEARCH("BAJA",K64)))</formula>
    </cfRule>
  </conditionalFormatting>
  <conditionalFormatting sqref="K71">
    <cfRule type="containsText" dxfId="65" priority="41" operator="containsText" text="ALTA">
      <formula>NOT(ISERROR(SEARCH("ALTA",K71)))</formula>
    </cfRule>
    <cfRule type="containsText" dxfId="64" priority="42" operator="containsText" text="MODERADA">
      <formula>NOT(ISERROR(SEARCH("MODERADA",K71)))</formula>
    </cfRule>
    <cfRule type="containsText" dxfId="63" priority="43" operator="containsText" text="EXTREMA">
      <formula>NOT(ISERROR(SEARCH("EXTREMA",K71)))</formula>
    </cfRule>
  </conditionalFormatting>
  <conditionalFormatting sqref="K71">
    <cfRule type="containsText" dxfId="62" priority="40" operator="containsText" text="BAJA">
      <formula>NOT(ISERROR(SEARCH("BAJA",K71)))</formula>
    </cfRule>
  </conditionalFormatting>
  <conditionalFormatting sqref="T35">
    <cfRule type="containsText" dxfId="61" priority="37" operator="containsText" text="ALTA">
      <formula>NOT(ISERROR(SEARCH("ALTA",T35)))</formula>
    </cfRule>
    <cfRule type="containsText" dxfId="60" priority="38" operator="containsText" text="MODERADA">
      <formula>NOT(ISERROR(SEARCH("MODERADA",T35)))</formula>
    </cfRule>
    <cfRule type="containsText" dxfId="59" priority="39" operator="containsText" text="EXTREMA">
      <formula>NOT(ISERROR(SEARCH("EXTREMA",T35)))</formula>
    </cfRule>
  </conditionalFormatting>
  <conditionalFormatting sqref="T35">
    <cfRule type="containsText" dxfId="58" priority="36" operator="containsText" text="BAJA">
      <formula>NOT(ISERROR(SEARCH("BAJA",T35)))</formula>
    </cfRule>
  </conditionalFormatting>
  <conditionalFormatting sqref="T38">
    <cfRule type="containsText" dxfId="57" priority="33" operator="containsText" text="ALTA">
      <formula>NOT(ISERROR(SEARCH("ALTA",T38)))</formula>
    </cfRule>
    <cfRule type="containsText" dxfId="56" priority="34" operator="containsText" text="MODERADA">
      <formula>NOT(ISERROR(SEARCH("MODERADA",T38)))</formula>
    </cfRule>
    <cfRule type="containsText" dxfId="55" priority="35" operator="containsText" text="EXTREMA">
      <formula>NOT(ISERROR(SEARCH("EXTREMA",T38)))</formula>
    </cfRule>
  </conditionalFormatting>
  <conditionalFormatting sqref="T38">
    <cfRule type="containsText" dxfId="54" priority="32" operator="containsText" text="BAJA">
      <formula>NOT(ISERROR(SEARCH("BAJA",T38)))</formula>
    </cfRule>
  </conditionalFormatting>
  <conditionalFormatting sqref="T41">
    <cfRule type="containsText" dxfId="53" priority="29" operator="containsText" text="ALTA">
      <formula>NOT(ISERROR(SEARCH("ALTA",T41)))</formula>
    </cfRule>
    <cfRule type="containsText" dxfId="52" priority="30" operator="containsText" text="MODERADA">
      <formula>NOT(ISERROR(SEARCH("MODERADA",T41)))</formula>
    </cfRule>
    <cfRule type="containsText" dxfId="51" priority="31" operator="containsText" text="EXTREMA">
      <formula>NOT(ISERROR(SEARCH("EXTREMA",T41)))</formula>
    </cfRule>
  </conditionalFormatting>
  <conditionalFormatting sqref="T41">
    <cfRule type="containsText" dxfId="50" priority="28" operator="containsText" text="BAJA">
      <formula>NOT(ISERROR(SEARCH("BAJA",T41)))</formula>
    </cfRule>
  </conditionalFormatting>
  <conditionalFormatting sqref="T46">
    <cfRule type="containsText" dxfId="49" priority="25" operator="containsText" text="ALTA">
      <formula>NOT(ISERROR(SEARCH("ALTA",T46)))</formula>
    </cfRule>
    <cfRule type="containsText" dxfId="48" priority="26" operator="containsText" text="MODERADA">
      <formula>NOT(ISERROR(SEARCH("MODERADA",T46)))</formula>
    </cfRule>
    <cfRule type="containsText" dxfId="47" priority="27" operator="containsText" text="EXTREMA">
      <formula>NOT(ISERROR(SEARCH("EXTREMA",T46)))</formula>
    </cfRule>
  </conditionalFormatting>
  <conditionalFormatting sqref="T46">
    <cfRule type="containsText" dxfId="46" priority="24" operator="containsText" text="BAJA">
      <formula>NOT(ISERROR(SEARCH("BAJA",T46)))</formula>
    </cfRule>
  </conditionalFormatting>
  <conditionalFormatting sqref="T50">
    <cfRule type="containsText" dxfId="45" priority="21" operator="containsText" text="ALTA">
      <formula>NOT(ISERROR(SEARCH("ALTA",T50)))</formula>
    </cfRule>
    <cfRule type="containsText" dxfId="44" priority="22" operator="containsText" text="MODERADA">
      <formula>NOT(ISERROR(SEARCH("MODERADA",T50)))</formula>
    </cfRule>
    <cfRule type="containsText" dxfId="43" priority="23" operator="containsText" text="EXTREMA">
      <formula>NOT(ISERROR(SEARCH("EXTREMA",T50)))</formula>
    </cfRule>
  </conditionalFormatting>
  <conditionalFormatting sqref="T50">
    <cfRule type="containsText" dxfId="42" priority="20" operator="containsText" text="BAJA">
      <formula>NOT(ISERROR(SEARCH("BAJA",T50)))</formula>
    </cfRule>
  </conditionalFormatting>
  <conditionalFormatting sqref="T57">
    <cfRule type="containsText" dxfId="41" priority="17" operator="containsText" text="ALTA">
      <formula>NOT(ISERROR(SEARCH("ALTA",T57)))</formula>
    </cfRule>
    <cfRule type="containsText" dxfId="40" priority="18" operator="containsText" text="MODERADA">
      <formula>NOT(ISERROR(SEARCH("MODERADA",T57)))</formula>
    </cfRule>
    <cfRule type="containsText" dxfId="39" priority="19" operator="containsText" text="EXTREMA">
      <formula>NOT(ISERROR(SEARCH("EXTREMA",T57)))</formula>
    </cfRule>
  </conditionalFormatting>
  <conditionalFormatting sqref="T57">
    <cfRule type="containsText" dxfId="38" priority="16" operator="containsText" text="BAJA">
      <formula>NOT(ISERROR(SEARCH("BAJA",T57)))</formula>
    </cfRule>
  </conditionalFormatting>
  <conditionalFormatting sqref="T59">
    <cfRule type="containsText" dxfId="37" priority="13" operator="containsText" text="ALTA">
      <formula>NOT(ISERROR(SEARCH("ALTA",T59)))</formula>
    </cfRule>
    <cfRule type="containsText" dxfId="36" priority="14" operator="containsText" text="MODERADA">
      <formula>NOT(ISERROR(SEARCH("MODERADA",T59)))</formula>
    </cfRule>
    <cfRule type="containsText" dxfId="35" priority="15" operator="containsText" text="EXTREMA">
      <formula>NOT(ISERROR(SEARCH("EXTREMA",T59)))</formula>
    </cfRule>
  </conditionalFormatting>
  <conditionalFormatting sqref="T59">
    <cfRule type="containsText" dxfId="34" priority="12" operator="containsText" text="BAJA">
      <formula>NOT(ISERROR(SEARCH("BAJA",T59)))</formula>
    </cfRule>
  </conditionalFormatting>
  <conditionalFormatting sqref="T71">
    <cfRule type="containsText" dxfId="33" priority="9" operator="containsText" text="ALTA">
      <formula>NOT(ISERROR(SEARCH("ALTA",T71)))</formula>
    </cfRule>
    <cfRule type="containsText" dxfId="32" priority="10" operator="containsText" text="MODERADA">
      <formula>NOT(ISERROR(SEARCH("MODERADA",T71)))</formula>
    </cfRule>
    <cfRule type="containsText" dxfId="31" priority="11" operator="containsText" text="EXTREMA">
      <formula>NOT(ISERROR(SEARCH("EXTREMA",T71)))</formula>
    </cfRule>
  </conditionalFormatting>
  <conditionalFormatting sqref="T15:T29">
    <cfRule type="containsText" dxfId="30" priority="5" operator="containsText" text="Catastrófico">
      <formula>NOT(ISERROR(SEARCH("Catastrófico",T15)))</formula>
    </cfRule>
    <cfRule type="containsText" dxfId="29" priority="6" operator="containsText" text="Mayor">
      <formula>NOT(ISERROR(SEARCH("Mayor",T15)))</formula>
    </cfRule>
    <cfRule type="containsText" dxfId="28" priority="7" operator="containsText" text="Moderado">
      <formula>NOT(ISERROR(SEARCH("Moderado",T15)))</formula>
    </cfRule>
  </conditionalFormatting>
  <conditionalFormatting sqref="K14">
    <cfRule type="containsText" dxfId="27" priority="2" operator="containsText" text="ALTA">
      <formula>NOT(ISERROR(SEARCH("ALTA",K14)))</formula>
    </cfRule>
    <cfRule type="containsText" dxfId="26" priority="3" operator="containsText" text="MODERADA">
      <formula>NOT(ISERROR(SEARCH("MODERADA",K14)))</formula>
    </cfRule>
    <cfRule type="containsText" dxfId="25" priority="4" operator="containsText" text="EXTREMA">
      <formula>NOT(ISERROR(SEARCH("EXTREMA",K14)))</formula>
    </cfRule>
  </conditionalFormatting>
  <conditionalFormatting sqref="K14">
    <cfRule type="containsText" dxfId="24" priority="1" operator="containsText" text="BAJA">
      <formula>NOT(ISERROR(SEARCH("BAJA",K14)))</formula>
    </cfRule>
  </conditionalFormatting>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806E2-AB03-44DB-BF08-5E8ACFB7622B}">
  <dimension ref="B1:AB19"/>
  <sheetViews>
    <sheetView topLeftCell="J4" workbookViewId="0">
      <selection activeCell="U10" sqref="U10"/>
    </sheetView>
  </sheetViews>
  <sheetFormatPr baseColWidth="10" defaultRowHeight="15"/>
  <cols>
    <col min="3" max="3" width="22.5703125" customWidth="1"/>
    <col min="4" max="4" width="22.42578125" customWidth="1"/>
    <col min="5" max="5" width="23.140625" customWidth="1"/>
    <col min="12" max="12" width="33" customWidth="1"/>
    <col min="21" max="21" width="57.140625" customWidth="1"/>
    <col min="23" max="23" width="18.28515625" customWidth="1"/>
    <col min="24" max="24" width="18.5703125" customWidth="1"/>
    <col min="25" max="25" width="20.7109375" customWidth="1"/>
  </cols>
  <sheetData>
    <row r="1" spans="2:28" s="155" customFormat="1" ht="13.5" thickBot="1">
      <c r="B1" s="392" t="s">
        <v>523</v>
      </c>
      <c r="C1" s="393"/>
      <c r="D1" s="393"/>
      <c r="E1" s="393"/>
      <c r="F1" s="393"/>
      <c r="G1" s="393"/>
      <c r="H1" s="393"/>
      <c r="I1" s="393"/>
      <c r="J1" s="393"/>
      <c r="K1" s="393"/>
      <c r="L1" s="393"/>
      <c r="M1" s="393"/>
      <c r="N1" s="393"/>
      <c r="O1" s="393"/>
      <c r="P1" s="393"/>
      <c r="Q1" s="393"/>
      <c r="R1" s="393"/>
      <c r="S1" s="393"/>
      <c r="T1" s="393"/>
      <c r="U1" s="393"/>
      <c r="V1" s="393"/>
      <c r="W1" s="393"/>
      <c r="X1" s="393"/>
      <c r="Y1" s="393"/>
      <c r="Z1" s="393"/>
      <c r="AA1" s="393"/>
      <c r="AB1" s="394"/>
    </row>
    <row r="2" spans="2:28" s="155" customFormat="1" ht="12.75">
      <c r="B2" s="395" t="s">
        <v>267</v>
      </c>
      <c r="C2" s="396"/>
      <c r="D2" s="396"/>
      <c r="E2" s="397"/>
      <c r="F2" s="401" t="s">
        <v>268</v>
      </c>
      <c r="G2" s="402"/>
      <c r="H2" s="402"/>
      <c r="I2" s="402"/>
      <c r="J2" s="402"/>
      <c r="K2" s="402"/>
      <c r="L2" s="402"/>
      <c r="M2" s="402"/>
      <c r="N2" s="402"/>
      <c r="O2" s="402"/>
      <c r="P2" s="402"/>
      <c r="Q2" s="402"/>
      <c r="R2" s="402"/>
      <c r="S2" s="402"/>
      <c r="T2" s="402"/>
      <c r="U2" s="402"/>
      <c r="V2" s="402"/>
      <c r="W2" s="402"/>
      <c r="X2" s="402"/>
      <c r="Y2" s="402"/>
      <c r="Z2" s="402"/>
      <c r="AA2" s="402"/>
      <c r="AB2" s="403"/>
    </row>
    <row r="3" spans="2:28" s="155" customFormat="1" ht="12.75">
      <c r="B3" s="398"/>
      <c r="C3" s="399"/>
      <c r="D3" s="399"/>
      <c r="E3" s="400"/>
      <c r="F3" s="404" t="s">
        <v>269</v>
      </c>
      <c r="G3" s="405"/>
      <c r="H3" s="405"/>
      <c r="I3" s="405"/>
      <c r="J3" s="405"/>
      <c r="K3" s="405"/>
      <c r="L3" s="405"/>
      <c r="M3" s="405"/>
      <c r="N3" s="405"/>
      <c r="O3" s="399" t="s">
        <v>270</v>
      </c>
      <c r="P3" s="399"/>
      <c r="Q3" s="399"/>
      <c r="R3" s="399"/>
      <c r="S3" s="399"/>
      <c r="T3" s="399"/>
      <c r="U3" s="399" t="s">
        <v>271</v>
      </c>
      <c r="V3" s="406"/>
      <c r="W3" s="406"/>
      <c r="X3" s="406"/>
      <c r="Y3" s="406"/>
      <c r="Z3" s="399" t="s">
        <v>272</v>
      </c>
      <c r="AA3" s="399"/>
      <c r="AB3" s="400"/>
    </row>
    <row r="4" spans="2:28" s="155" customFormat="1" ht="12.75">
      <c r="B4" s="408" t="s">
        <v>273</v>
      </c>
      <c r="C4" s="399" t="s">
        <v>274</v>
      </c>
      <c r="D4" s="399" t="s">
        <v>275</v>
      </c>
      <c r="E4" s="400" t="s">
        <v>276</v>
      </c>
      <c r="F4" s="411" t="s">
        <v>268</v>
      </c>
      <c r="G4" s="399"/>
      <c r="H4" s="399"/>
      <c r="I4" s="399"/>
      <c r="J4" s="399"/>
      <c r="K4" s="399"/>
      <c r="L4" s="405" t="s">
        <v>277</v>
      </c>
      <c r="M4" s="405"/>
      <c r="N4" s="405"/>
      <c r="O4" s="399" t="s">
        <v>278</v>
      </c>
      <c r="P4" s="399"/>
      <c r="Q4" s="399"/>
      <c r="R4" s="399"/>
      <c r="S4" s="399"/>
      <c r="T4" s="399"/>
      <c r="U4" s="399" t="s">
        <v>279</v>
      </c>
      <c r="V4" s="399" t="s">
        <v>280</v>
      </c>
      <c r="W4" s="399" t="s">
        <v>238</v>
      </c>
      <c r="X4" s="399" t="s">
        <v>281</v>
      </c>
      <c r="Y4" s="399" t="s">
        <v>282</v>
      </c>
      <c r="Z4" s="399" t="s">
        <v>283</v>
      </c>
      <c r="AA4" s="399" t="s">
        <v>284</v>
      </c>
      <c r="AB4" s="400" t="s">
        <v>285</v>
      </c>
    </row>
    <row r="5" spans="2:28" s="155" customFormat="1" ht="12.75">
      <c r="B5" s="408"/>
      <c r="C5" s="399"/>
      <c r="D5" s="399"/>
      <c r="E5" s="400"/>
      <c r="F5" s="411" t="s">
        <v>286</v>
      </c>
      <c r="G5" s="399"/>
      <c r="H5" s="399"/>
      <c r="I5" s="399"/>
      <c r="J5" s="399"/>
      <c r="K5" s="399"/>
      <c r="L5" s="405" t="s">
        <v>287</v>
      </c>
      <c r="M5" s="405"/>
      <c r="N5" s="405"/>
      <c r="O5" s="399"/>
      <c r="P5" s="399"/>
      <c r="Q5" s="399"/>
      <c r="R5" s="399"/>
      <c r="S5" s="399"/>
      <c r="T5" s="399"/>
      <c r="U5" s="399"/>
      <c r="V5" s="399"/>
      <c r="W5" s="399"/>
      <c r="X5" s="399"/>
      <c r="Y5" s="399"/>
      <c r="Z5" s="399"/>
      <c r="AA5" s="399"/>
      <c r="AB5" s="400"/>
    </row>
    <row r="6" spans="2:28" s="155" customFormat="1" ht="12.75">
      <c r="B6" s="408"/>
      <c r="C6" s="399"/>
      <c r="D6" s="399"/>
      <c r="E6" s="400"/>
      <c r="F6" s="411"/>
      <c r="G6" s="399"/>
      <c r="H6" s="399"/>
      <c r="I6" s="399"/>
      <c r="J6" s="399"/>
      <c r="K6" s="399"/>
      <c r="L6" s="405"/>
      <c r="M6" s="405"/>
      <c r="N6" s="405"/>
      <c r="O6" s="399" t="s">
        <v>288</v>
      </c>
      <c r="P6" s="399"/>
      <c r="Q6" s="399" t="s">
        <v>289</v>
      </c>
      <c r="R6" s="399"/>
      <c r="S6" s="399" t="s">
        <v>290</v>
      </c>
      <c r="T6" s="399"/>
      <c r="U6" s="399"/>
      <c r="V6" s="399"/>
      <c r="W6" s="399"/>
      <c r="X6" s="399"/>
      <c r="Y6" s="399"/>
      <c r="Z6" s="399"/>
      <c r="AA6" s="399"/>
      <c r="AB6" s="400"/>
    </row>
    <row r="7" spans="2:28" s="155" customFormat="1" ht="51.75" thickBot="1">
      <c r="B7" s="409"/>
      <c r="C7" s="407"/>
      <c r="D7" s="407"/>
      <c r="E7" s="410"/>
      <c r="F7" s="413" t="s">
        <v>288</v>
      </c>
      <c r="G7" s="407"/>
      <c r="H7" s="407" t="s">
        <v>289</v>
      </c>
      <c r="I7" s="407"/>
      <c r="J7" s="407" t="s">
        <v>291</v>
      </c>
      <c r="K7" s="407"/>
      <c r="L7" s="156" t="s">
        <v>292</v>
      </c>
      <c r="M7" s="156" t="s">
        <v>293</v>
      </c>
      <c r="N7" s="157" t="s">
        <v>294</v>
      </c>
      <c r="O7" s="407" t="s">
        <v>295</v>
      </c>
      <c r="P7" s="407"/>
      <c r="Q7" s="407" t="s">
        <v>295</v>
      </c>
      <c r="R7" s="407"/>
      <c r="S7" s="407"/>
      <c r="T7" s="407"/>
      <c r="U7" s="407"/>
      <c r="V7" s="407"/>
      <c r="W7" s="407"/>
      <c r="X7" s="407"/>
      <c r="Y7" s="407"/>
      <c r="Z7" s="407"/>
      <c r="AA7" s="407"/>
      <c r="AB7" s="412"/>
    </row>
    <row r="8" spans="2:28" s="158" customFormat="1" ht="85.5" customHeight="1">
      <c r="B8" s="414" t="s">
        <v>380</v>
      </c>
      <c r="C8" s="160" t="s">
        <v>524</v>
      </c>
      <c r="D8" s="172" t="s">
        <v>525</v>
      </c>
      <c r="E8" s="159" t="s">
        <v>526</v>
      </c>
      <c r="F8" s="160">
        <f>IF(G8="Muy baja",1,IF(G8="Baja",2,IF(G8="Media",3,IF(G8="Alta",4, IF(G8="Muy Alta",5,)))))</f>
        <v>3</v>
      </c>
      <c r="G8" s="160" t="s">
        <v>363</v>
      </c>
      <c r="H8" s="160">
        <f>IF(I8="Moderado",3,IF(#REF!="Mayor",4,IF(I8="Catastrófico",5,)))</f>
        <v>3</v>
      </c>
      <c r="I8" s="160" t="s">
        <v>527</v>
      </c>
      <c r="J8" s="160">
        <f>H8*F8</f>
        <v>9</v>
      </c>
      <c r="K8" s="161" t="s">
        <v>309</v>
      </c>
      <c r="L8" s="159" t="s">
        <v>528</v>
      </c>
      <c r="M8" s="160">
        <v>100</v>
      </c>
      <c r="N8" s="160">
        <v>1</v>
      </c>
      <c r="O8" s="160">
        <f>IF(P8="Muy baja",1,IF(P8="Baja",2,IF(P8="Media",3,IF(P8="Alta",4, IF(P8="Muy Alta",5,)))))</f>
        <v>2</v>
      </c>
      <c r="P8" s="160" t="s">
        <v>385</v>
      </c>
      <c r="Q8" s="160">
        <f>IF(R8="Moderado",3,IF(R8="Mayor",4,IF(R8="Catastrófico",5,)))</f>
        <v>3</v>
      </c>
      <c r="R8" s="160" t="s">
        <v>300</v>
      </c>
      <c r="S8" s="160">
        <f>Q8*O8</f>
        <v>6</v>
      </c>
      <c r="T8" s="161" t="s">
        <v>309</v>
      </c>
      <c r="U8" s="159" t="s">
        <v>529</v>
      </c>
      <c r="V8" s="160" t="s">
        <v>530</v>
      </c>
      <c r="W8" s="160" t="s">
        <v>531</v>
      </c>
      <c r="X8" s="159" t="s">
        <v>532</v>
      </c>
      <c r="Y8" s="159" t="s">
        <v>533</v>
      </c>
      <c r="Z8" s="159"/>
      <c r="AA8" s="159"/>
      <c r="AB8" s="162"/>
    </row>
    <row r="9" spans="2:28" s="158" customFormat="1" ht="90.75" customHeight="1">
      <c r="B9" s="415"/>
      <c r="C9" s="166" t="s">
        <v>534</v>
      </c>
      <c r="D9" s="164" t="s">
        <v>535</v>
      </c>
      <c r="E9" s="173" t="s">
        <v>319</v>
      </c>
      <c r="F9" s="165">
        <f>IF(G9="Muy baja",1,IF(G9="Baja",2,IF(G9="Media",3,IF(G9="Alta",4, IF(G9="Muy Alta",5,)))))</f>
        <v>2</v>
      </c>
      <c r="G9" s="166" t="s">
        <v>385</v>
      </c>
      <c r="H9" s="166">
        <f>IF(I9="Moderado",3,IF(I9="Mayor",4,IF(I9="Catastrófico",5,)))</f>
        <v>4</v>
      </c>
      <c r="I9" s="166" t="s">
        <v>308</v>
      </c>
      <c r="J9" s="166">
        <f>+$F9*$H9</f>
        <v>8</v>
      </c>
      <c r="K9" s="166" t="s">
        <v>309</v>
      </c>
      <c r="L9" s="167" t="s">
        <v>536</v>
      </c>
      <c r="M9" s="166">
        <v>100</v>
      </c>
      <c r="N9" s="166">
        <v>1</v>
      </c>
      <c r="O9" s="166">
        <f>IF(P9="Muy baja",1,IF(P9="Baja",2,IF(P9="Media",3,IF(P9="Alta",4, IF(P9="Muy Alta",5,)))))</f>
        <v>1</v>
      </c>
      <c r="P9" s="166" t="s">
        <v>372</v>
      </c>
      <c r="Q9" s="166">
        <f>IF(R9="Moderado",3,IF(R9="Mayor",4,IF(R9="Catastrófico",5,)))</f>
        <v>4</v>
      </c>
      <c r="R9" s="166" t="s">
        <v>308</v>
      </c>
      <c r="S9" s="166">
        <f>+O9*Q9</f>
        <v>4</v>
      </c>
      <c r="T9" s="168" t="s">
        <v>309</v>
      </c>
      <c r="U9" s="169" t="s">
        <v>555</v>
      </c>
      <c r="V9" s="170" t="s">
        <v>530</v>
      </c>
      <c r="W9" s="166" t="s">
        <v>388</v>
      </c>
      <c r="X9" s="166" t="s">
        <v>537</v>
      </c>
      <c r="Y9" s="166" t="s">
        <v>306</v>
      </c>
      <c r="Z9" s="166"/>
      <c r="AA9" s="166"/>
      <c r="AB9" s="171"/>
    </row>
    <row r="10" spans="2:28" s="155" customFormat="1" ht="152.25" customHeight="1">
      <c r="B10" s="416" t="s">
        <v>412</v>
      </c>
      <c r="C10" s="166" t="s">
        <v>433</v>
      </c>
      <c r="D10" s="417" t="s">
        <v>538</v>
      </c>
      <c r="E10" s="418" t="s">
        <v>319</v>
      </c>
      <c r="F10" s="375">
        <f>IF(G10="Muy baja",1,IF(G10="Baja",2,IF(G10="Media",3,IF(G10="Alta",4, IF(G10="Muy Alta",5,)))))</f>
        <v>3</v>
      </c>
      <c r="G10" s="375" t="s">
        <v>363</v>
      </c>
      <c r="H10" s="375">
        <f>IF(I10="Moderado",3,IF(I10="Mayor",4,IF(I10="Catastrófico",5,)))</f>
        <v>4</v>
      </c>
      <c r="I10" s="375" t="s">
        <v>308</v>
      </c>
      <c r="J10" s="375">
        <f>+$F10*$H10</f>
        <v>12</v>
      </c>
      <c r="K10" s="375" t="s">
        <v>309</v>
      </c>
      <c r="L10" s="418" t="s">
        <v>539</v>
      </c>
      <c r="M10" s="375">
        <v>100</v>
      </c>
      <c r="N10" s="375">
        <v>2</v>
      </c>
      <c r="O10" s="375">
        <f>IF(P10="Muy baja",1,IF(P10="Baja",2,IF(P10="Media",3,IF(P10="Alta",4, IF(P10="Muy Alta",5,)))))</f>
        <v>1</v>
      </c>
      <c r="P10" s="375" t="s">
        <v>372</v>
      </c>
      <c r="Q10" s="375">
        <f>IF(R10="Moderado",3,IF(R10="Mayor",4,IF(R10="Catastrófico",5,)))</f>
        <v>4</v>
      </c>
      <c r="R10" s="375" t="s">
        <v>308</v>
      </c>
      <c r="S10" s="375">
        <f>+O10*Q10</f>
        <v>4</v>
      </c>
      <c r="T10" s="375" t="s">
        <v>309</v>
      </c>
      <c r="U10" s="163" t="s">
        <v>540</v>
      </c>
      <c r="V10" s="420" t="s">
        <v>541</v>
      </c>
      <c r="W10" s="420" t="s">
        <v>542</v>
      </c>
      <c r="X10" s="420" t="s">
        <v>543</v>
      </c>
      <c r="Y10" s="375" t="s">
        <v>401</v>
      </c>
      <c r="Z10" s="375"/>
      <c r="AA10" s="375"/>
      <c r="AB10" s="419"/>
    </row>
    <row r="11" spans="2:28" s="155" customFormat="1" ht="115.5" customHeight="1">
      <c r="B11" s="416"/>
      <c r="C11" s="166" t="s">
        <v>317</v>
      </c>
      <c r="D11" s="417"/>
      <c r="E11" s="418"/>
      <c r="F11" s="375"/>
      <c r="G11" s="375"/>
      <c r="H11" s="375"/>
      <c r="I11" s="375"/>
      <c r="J11" s="375"/>
      <c r="K11" s="375"/>
      <c r="L11" s="418"/>
      <c r="M11" s="375"/>
      <c r="N11" s="375"/>
      <c r="O11" s="375"/>
      <c r="P11" s="375"/>
      <c r="Q11" s="375"/>
      <c r="R11" s="375"/>
      <c r="S11" s="375"/>
      <c r="T11" s="375"/>
      <c r="U11" s="163" t="s">
        <v>544</v>
      </c>
      <c r="V11" s="420"/>
      <c r="W11" s="420"/>
      <c r="X11" s="420"/>
      <c r="Y11" s="375"/>
      <c r="Z11" s="375"/>
      <c r="AA11" s="375"/>
      <c r="AB11" s="419"/>
    </row>
    <row r="13" spans="2:28">
      <c r="C13" s="383" t="s">
        <v>81</v>
      </c>
      <c r="D13" s="384" t="s">
        <v>80</v>
      </c>
    </row>
    <row r="14" spans="2:28">
      <c r="C14" s="383"/>
      <c r="D14" s="385"/>
    </row>
    <row r="15" spans="2:28">
      <c r="C15" s="383"/>
      <c r="D15" s="385"/>
    </row>
    <row r="16" spans="2:28">
      <c r="C16" s="383"/>
      <c r="D16" s="385"/>
    </row>
    <row r="17" spans="3:4">
      <c r="C17" s="383"/>
      <c r="D17" s="385"/>
    </row>
    <row r="18" spans="3:4">
      <c r="C18" s="383"/>
      <c r="D18" s="385"/>
    </row>
    <row r="19" spans="3:4">
      <c r="C19" s="383"/>
      <c r="D19" s="386"/>
    </row>
  </sheetData>
  <protectedRanges>
    <protectedRange sqref="U10" name="Rango1_2_1_7"/>
    <protectedRange sqref="Y10" name="Rango1_1_1_2_7"/>
    <protectedRange sqref="Y9" name="Rango1_1_1_2_1"/>
    <protectedRange sqref="L9" name="Rango1_2_1_1_4"/>
    <protectedRange sqref="U9" name="Rango1_2_1_5"/>
    <protectedRange sqref="W9:X9" name="Rango1_1_1_1_5"/>
    <protectedRange sqref="C9:D9" name="Rango1_1_1_3_1"/>
  </protectedRanges>
  <mergeCells count="60">
    <mergeCell ref="AA10:AA11"/>
    <mergeCell ref="AB10:AB11"/>
    <mergeCell ref="C13:C19"/>
    <mergeCell ref="D13:D19"/>
    <mergeCell ref="T10:T11"/>
    <mergeCell ref="V10:V11"/>
    <mergeCell ref="W10:W11"/>
    <mergeCell ref="X10:X11"/>
    <mergeCell ref="Y10:Y11"/>
    <mergeCell ref="Z10:Z11"/>
    <mergeCell ref="N10:N11"/>
    <mergeCell ref="O10:O11"/>
    <mergeCell ref="P10:P11"/>
    <mergeCell ref="Q10:Q11"/>
    <mergeCell ref="R10:R11"/>
    <mergeCell ref="S10:S11"/>
    <mergeCell ref="M10:M11"/>
    <mergeCell ref="B8:B9"/>
    <mergeCell ref="B10:B11"/>
    <mergeCell ref="D10:D11"/>
    <mergeCell ref="E10:E11"/>
    <mergeCell ref="F10:F11"/>
    <mergeCell ref="G10:G11"/>
    <mergeCell ref="H10:H11"/>
    <mergeCell ref="I10:I11"/>
    <mergeCell ref="J10:J11"/>
    <mergeCell ref="K10:K11"/>
    <mergeCell ref="L10:L11"/>
    <mergeCell ref="Z4:Z7"/>
    <mergeCell ref="AA4:AA7"/>
    <mergeCell ref="AB4:AB7"/>
    <mergeCell ref="F5:K6"/>
    <mergeCell ref="L5:N6"/>
    <mergeCell ref="O6:P6"/>
    <mergeCell ref="Q6:R6"/>
    <mergeCell ref="S6:T7"/>
    <mergeCell ref="F7:G7"/>
    <mergeCell ref="H7:I7"/>
    <mergeCell ref="O4:T5"/>
    <mergeCell ref="U4:U7"/>
    <mergeCell ref="V4:V7"/>
    <mergeCell ref="W4:W7"/>
    <mergeCell ref="X4:X7"/>
    <mergeCell ref="Y4:Y7"/>
    <mergeCell ref="O7:P7"/>
    <mergeCell ref="Q7:R7"/>
    <mergeCell ref="B4:B7"/>
    <mergeCell ref="C4:C7"/>
    <mergeCell ref="D4:D7"/>
    <mergeCell ref="E4:E7"/>
    <mergeCell ref="F4:K4"/>
    <mergeCell ref="L4:N4"/>
    <mergeCell ref="J7:K7"/>
    <mergeCell ref="B1:AB1"/>
    <mergeCell ref="B2:E3"/>
    <mergeCell ref="F2:AB2"/>
    <mergeCell ref="F3:N3"/>
    <mergeCell ref="O3:T3"/>
    <mergeCell ref="U3:Y3"/>
    <mergeCell ref="Z3:AB3"/>
  </mergeCells>
  <conditionalFormatting sqref="K10">
    <cfRule type="containsText" dxfId="23" priority="14" operator="containsText" text="ALTA">
      <formula>NOT(ISERROR(SEARCH("ALTA",K10)))</formula>
    </cfRule>
    <cfRule type="containsText" dxfId="22" priority="15" operator="containsText" text="MODERADA">
      <formula>NOT(ISERROR(SEARCH("MODERADA",K10)))</formula>
    </cfRule>
    <cfRule type="containsText" dxfId="21" priority="16" operator="containsText" text="EXTREMA">
      <formula>NOT(ISERROR(SEARCH("EXTREMA",K10)))</formula>
    </cfRule>
  </conditionalFormatting>
  <conditionalFormatting sqref="K10">
    <cfRule type="containsText" dxfId="20" priority="13" operator="containsText" text="BAJA">
      <formula>NOT(ISERROR(SEARCH("BAJA",K10)))</formula>
    </cfRule>
  </conditionalFormatting>
  <conditionalFormatting sqref="T10">
    <cfRule type="containsText" dxfId="19" priority="10" operator="containsText" text="ALTA">
      <formula>NOT(ISERROR(SEARCH("ALTA",T10)))</formula>
    </cfRule>
    <cfRule type="containsText" dxfId="18" priority="11" operator="containsText" text="MODERADA">
      <formula>NOT(ISERROR(SEARCH("MODERADA",T10)))</formula>
    </cfRule>
    <cfRule type="containsText" dxfId="17" priority="12" operator="containsText" text="EXTREMA">
      <formula>NOT(ISERROR(SEARCH("EXTREMA",T10)))</formula>
    </cfRule>
  </conditionalFormatting>
  <conditionalFormatting sqref="T10">
    <cfRule type="containsText" dxfId="16" priority="9" operator="containsText" text="BAJA">
      <formula>NOT(ISERROR(SEARCH("BAJA",T10)))</formula>
    </cfRule>
  </conditionalFormatting>
  <conditionalFormatting sqref="T9">
    <cfRule type="containsText" dxfId="15" priority="2" operator="containsText" text="ALTA">
      <formula>NOT(ISERROR(SEARCH("ALTA",T9)))</formula>
    </cfRule>
    <cfRule type="containsText" dxfId="14" priority="3" operator="containsText" text="MODERADA">
      <formula>NOT(ISERROR(SEARCH("MODERADA",T9)))</formula>
    </cfRule>
    <cfRule type="containsText" dxfId="13" priority="4" operator="containsText" text="EXTREMA">
      <formula>NOT(ISERROR(SEARCH("EXTREMA",T9)))</formula>
    </cfRule>
  </conditionalFormatting>
  <conditionalFormatting sqref="T9">
    <cfRule type="containsText" dxfId="12" priority="1" operator="containsText" text="BAJA">
      <formula>NOT(ISERROR(SEARCH("BAJA",T9)))</formula>
    </cfRule>
  </conditionalFormatting>
  <conditionalFormatting sqref="K9">
    <cfRule type="containsText" dxfId="11" priority="6" operator="containsText" text="ALTA">
      <formula>NOT(ISERROR(SEARCH("ALTA",K9)))</formula>
    </cfRule>
    <cfRule type="containsText" dxfId="10" priority="7" operator="containsText" text="MODERADA">
      <formula>NOT(ISERROR(SEARCH("MODERADA",K9)))</formula>
    </cfRule>
    <cfRule type="containsText" dxfId="9" priority="8" operator="containsText" text="EXTREMA">
      <formula>NOT(ISERROR(SEARCH("EXTREMA",K9)))</formula>
    </cfRule>
  </conditionalFormatting>
  <conditionalFormatting sqref="K9">
    <cfRule type="containsText" dxfId="8" priority="5" operator="containsText" text="BAJA">
      <formula>NOT(ISERROR(SEARCH("BAJA",K9)))</formula>
    </cfRule>
  </conditionalFormatting>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69B18-C5B0-43D9-BCD2-CB4B4200E556}">
  <dimension ref="B1:AB17"/>
  <sheetViews>
    <sheetView tabSelected="1" topLeftCell="A6" workbookViewId="0">
      <selection activeCell="H10" sqref="H10"/>
    </sheetView>
  </sheetViews>
  <sheetFormatPr baseColWidth="10" defaultRowHeight="15"/>
  <cols>
    <col min="3" max="3" width="29.7109375" customWidth="1"/>
    <col min="4" max="4" width="33.85546875" customWidth="1"/>
    <col min="5" max="5" width="29" customWidth="1"/>
    <col min="12" max="12" width="45.85546875" customWidth="1"/>
    <col min="21" max="21" width="41.7109375" customWidth="1"/>
    <col min="22" max="22" width="20.42578125" customWidth="1"/>
    <col min="24" max="24" width="22.7109375" customWidth="1"/>
    <col min="25" max="25" width="14.85546875" customWidth="1"/>
  </cols>
  <sheetData>
    <row r="1" spans="2:28" s="155" customFormat="1" ht="13.5" thickBot="1">
      <c r="B1" s="392" t="s">
        <v>545</v>
      </c>
      <c r="C1" s="393"/>
      <c r="D1" s="393"/>
      <c r="E1" s="393"/>
      <c r="F1" s="393"/>
      <c r="G1" s="393"/>
      <c r="H1" s="393"/>
      <c r="I1" s="393"/>
      <c r="J1" s="393"/>
      <c r="K1" s="393"/>
      <c r="L1" s="393"/>
      <c r="M1" s="393"/>
      <c r="N1" s="393"/>
      <c r="O1" s="393"/>
      <c r="P1" s="393"/>
      <c r="Q1" s="393"/>
      <c r="R1" s="393"/>
      <c r="S1" s="393"/>
      <c r="T1" s="393"/>
      <c r="U1" s="393"/>
      <c r="V1" s="393"/>
      <c r="W1" s="393"/>
      <c r="X1" s="393"/>
      <c r="Y1" s="393"/>
      <c r="Z1" s="393"/>
      <c r="AA1" s="393"/>
      <c r="AB1" s="394"/>
    </row>
    <row r="2" spans="2:28" s="155" customFormat="1" ht="12.75">
      <c r="B2" s="395" t="s">
        <v>267</v>
      </c>
      <c r="C2" s="396"/>
      <c r="D2" s="396"/>
      <c r="E2" s="397"/>
      <c r="F2" s="401" t="s">
        <v>268</v>
      </c>
      <c r="G2" s="402"/>
      <c r="H2" s="402"/>
      <c r="I2" s="402"/>
      <c r="J2" s="402"/>
      <c r="K2" s="402"/>
      <c r="L2" s="402"/>
      <c r="M2" s="402"/>
      <c r="N2" s="402"/>
      <c r="O2" s="402"/>
      <c r="P2" s="402"/>
      <c r="Q2" s="402"/>
      <c r="R2" s="402"/>
      <c r="S2" s="402"/>
      <c r="T2" s="402"/>
      <c r="U2" s="402"/>
      <c r="V2" s="402"/>
      <c r="W2" s="402"/>
      <c r="X2" s="402"/>
      <c r="Y2" s="402"/>
      <c r="Z2" s="402"/>
      <c r="AA2" s="402"/>
      <c r="AB2" s="403"/>
    </row>
    <row r="3" spans="2:28" s="155" customFormat="1" ht="12.75">
      <c r="B3" s="398"/>
      <c r="C3" s="399"/>
      <c r="D3" s="399"/>
      <c r="E3" s="400"/>
      <c r="F3" s="404" t="s">
        <v>269</v>
      </c>
      <c r="G3" s="405"/>
      <c r="H3" s="405"/>
      <c r="I3" s="405"/>
      <c r="J3" s="405"/>
      <c r="K3" s="405"/>
      <c r="L3" s="405"/>
      <c r="M3" s="405"/>
      <c r="N3" s="405"/>
      <c r="O3" s="399" t="s">
        <v>270</v>
      </c>
      <c r="P3" s="399"/>
      <c r="Q3" s="399"/>
      <c r="R3" s="399"/>
      <c r="S3" s="399"/>
      <c r="T3" s="399"/>
      <c r="U3" s="399" t="s">
        <v>271</v>
      </c>
      <c r="V3" s="406"/>
      <c r="W3" s="406"/>
      <c r="X3" s="406"/>
      <c r="Y3" s="406"/>
      <c r="Z3" s="399" t="s">
        <v>272</v>
      </c>
      <c r="AA3" s="399"/>
      <c r="AB3" s="400"/>
    </row>
    <row r="4" spans="2:28" s="155" customFormat="1" ht="12.75">
      <c r="B4" s="408" t="s">
        <v>273</v>
      </c>
      <c r="C4" s="399" t="s">
        <v>274</v>
      </c>
      <c r="D4" s="399" t="s">
        <v>275</v>
      </c>
      <c r="E4" s="400" t="s">
        <v>276</v>
      </c>
      <c r="F4" s="411" t="s">
        <v>268</v>
      </c>
      <c r="G4" s="399"/>
      <c r="H4" s="399"/>
      <c r="I4" s="399"/>
      <c r="J4" s="399"/>
      <c r="K4" s="399"/>
      <c r="L4" s="405" t="s">
        <v>277</v>
      </c>
      <c r="M4" s="405"/>
      <c r="N4" s="405"/>
      <c r="O4" s="399" t="s">
        <v>278</v>
      </c>
      <c r="P4" s="399"/>
      <c r="Q4" s="399"/>
      <c r="R4" s="399"/>
      <c r="S4" s="399"/>
      <c r="T4" s="399"/>
      <c r="U4" s="399" t="s">
        <v>279</v>
      </c>
      <c r="V4" s="399" t="s">
        <v>280</v>
      </c>
      <c r="W4" s="399" t="s">
        <v>238</v>
      </c>
      <c r="X4" s="399" t="s">
        <v>281</v>
      </c>
      <c r="Y4" s="399" t="s">
        <v>282</v>
      </c>
      <c r="Z4" s="399" t="s">
        <v>283</v>
      </c>
      <c r="AA4" s="399" t="s">
        <v>284</v>
      </c>
      <c r="AB4" s="400" t="s">
        <v>285</v>
      </c>
    </row>
    <row r="5" spans="2:28" s="155" customFormat="1" ht="12.75">
      <c r="B5" s="408"/>
      <c r="C5" s="399"/>
      <c r="D5" s="399"/>
      <c r="E5" s="400"/>
      <c r="F5" s="411" t="s">
        <v>286</v>
      </c>
      <c r="G5" s="399"/>
      <c r="H5" s="399"/>
      <c r="I5" s="399"/>
      <c r="J5" s="399"/>
      <c r="K5" s="399"/>
      <c r="L5" s="405" t="s">
        <v>287</v>
      </c>
      <c r="M5" s="405"/>
      <c r="N5" s="405"/>
      <c r="O5" s="399"/>
      <c r="P5" s="399"/>
      <c r="Q5" s="399"/>
      <c r="R5" s="399"/>
      <c r="S5" s="399"/>
      <c r="T5" s="399"/>
      <c r="U5" s="399"/>
      <c r="V5" s="399"/>
      <c r="W5" s="399"/>
      <c r="X5" s="399"/>
      <c r="Y5" s="399"/>
      <c r="Z5" s="399"/>
      <c r="AA5" s="399"/>
      <c r="AB5" s="400"/>
    </row>
    <row r="6" spans="2:28" s="155" customFormat="1" ht="12.75">
      <c r="B6" s="408"/>
      <c r="C6" s="399"/>
      <c r="D6" s="399"/>
      <c r="E6" s="400"/>
      <c r="F6" s="411"/>
      <c r="G6" s="399"/>
      <c r="H6" s="399"/>
      <c r="I6" s="399"/>
      <c r="J6" s="399"/>
      <c r="K6" s="399"/>
      <c r="L6" s="405"/>
      <c r="M6" s="405"/>
      <c r="N6" s="405"/>
      <c r="O6" s="399" t="s">
        <v>288</v>
      </c>
      <c r="P6" s="399"/>
      <c r="Q6" s="399" t="s">
        <v>289</v>
      </c>
      <c r="R6" s="399"/>
      <c r="S6" s="399" t="s">
        <v>290</v>
      </c>
      <c r="T6" s="399"/>
      <c r="U6" s="399"/>
      <c r="V6" s="399"/>
      <c r="W6" s="399"/>
      <c r="X6" s="399"/>
      <c r="Y6" s="399"/>
      <c r="Z6" s="399"/>
      <c r="AA6" s="399"/>
      <c r="AB6" s="400"/>
    </row>
    <row r="7" spans="2:28" s="155" customFormat="1" ht="51">
      <c r="B7" s="409"/>
      <c r="C7" s="407"/>
      <c r="D7" s="407"/>
      <c r="E7" s="410"/>
      <c r="F7" s="413" t="s">
        <v>288</v>
      </c>
      <c r="G7" s="407"/>
      <c r="H7" s="407" t="s">
        <v>289</v>
      </c>
      <c r="I7" s="407"/>
      <c r="J7" s="407" t="s">
        <v>291</v>
      </c>
      <c r="K7" s="407"/>
      <c r="L7" s="156" t="s">
        <v>292</v>
      </c>
      <c r="M7" s="156" t="s">
        <v>293</v>
      </c>
      <c r="N7" s="157" t="s">
        <v>294</v>
      </c>
      <c r="O7" s="407" t="s">
        <v>295</v>
      </c>
      <c r="P7" s="407"/>
      <c r="Q7" s="407" t="s">
        <v>295</v>
      </c>
      <c r="R7" s="407"/>
      <c r="S7" s="407"/>
      <c r="T7" s="407"/>
      <c r="U7" s="407"/>
      <c r="V7" s="407"/>
      <c r="W7" s="407"/>
      <c r="X7" s="407"/>
      <c r="Y7" s="407"/>
      <c r="Z7" s="407"/>
      <c r="AA7" s="407"/>
      <c r="AB7" s="412"/>
    </row>
    <row r="8" spans="2:28" s="155" customFormat="1" ht="111" customHeight="1">
      <c r="B8" s="421" t="s">
        <v>412</v>
      </c>
      <c r="C8" s="375" t="s">
        <v>546</v>
      </c>
      <c r="D8" s="417" t="s">
        <v>547</v>
      </c>
      <c r="E8" s="375" t="s">
        <v>548</v>
      </c>
      <c r="F8" s="375">
        <f>IF(G8="Muy baja",1,IF(G8="Baja",2,IF(G8="Media",3,IF(G8="Alta",4, IF(G8="Muy Alta",5,)))))</f>
        <v>3</v>
      </c>
      <c r="G8" s="375" t="s">
        <v>363</v>
      </c>
      <c r="H8" s="375">
        <f>IF(I8="Moderado",3,IF(I8="Mayor",4,IF(I8="Catastrófico",5,)))</f>
        <v>5</v>
      </c>
      <c r="I8" s="375" t="s">
        <v>549</v>
      </c>
      <c r="J8" s="375">
        <f>+$F8*$H8</f>
        <v>15</v>
      </c>
      <c r="K8" s="422" t="s">
        <v>549</v>
      </c>
      <c r="L8" s="423" t="s">
        <v>550</v>
      </c>
      <c r="M8" s="375">
        <v>70</v>
      </c>
      <c r="N8" s="375">
        <v>1</v>
      </c>
      <c r="O8" s="375">
        <f>IF(P8="Muy baja",1,IF(P8="Baja",2,IF(P8="Media",3,IF(P8="Alta",4, IF(P8="Muy Alta",5,)))))</f>
        <v>2</v>
      </c>
      <c r="P8" s="375" t="s">
        <v>385</v>
      </c>
      <c r="Q8" s="375">
        <f>IF(R8="Moderado",3,IF(R8="Mayor",4,IF(R8="Catastrófico",5,)))</f>
        <v>4</v>
      </c>
      <c r="R8" s="375" t="s">
        <v>308</v>
      </c>
      <c r="S8" s="375">
        <f>+O8*Q8</f>
        <v>8</v>
      </c>
      <c r="T8" s="375" t="s">
        <v>309</v>
      </c>
      <c r="U8" s="423" t="s">
        <v>551</v>
      </c>
      <c r="V8" s="420" t="s">
        <v>552</v>
      </c>
      <c r="W8" s="375" t="s">
        <v>553</v>
      </c>
      <c r="X8" s="375" t="s">
        <v>554</v>
      </c>
      <c r="Y8" s="375" t="s">
        <v>306</v>
      </c>
      <c r="Z8" s="375"/>
      <c r="AA8" s="424"/>
      <c r="AB8" s="423"/>
    </row>
    <row r="9" spans="2:28" s="155" customFormat="1" ht="88.5" customHeight="1">
      <c r="B9" s="421"/>
      <c r="C9" s="375"/>
      <c r="D9" s="417"/>
      <c r="E9" s="375"/>
      <c r="F9" s="375"/>
      <c r="G9" s="375"/>
      <c r="H9" s="375"/>
      <c r="I9" s="375"/>
      <c r="J9" s="375"/>
      <c r="K9" s="422"/>
      <c r="L9" s="423"/>
      <c r="M9" s="375"/>
      <c r="N9" s="375"/>
      <c r="O9" s="375"/>
      <c r="P9" s="375"/>
      <c r="Q9" s="375"/>
      <c r="R9" s="375"/>
      <c r="S9" s="375"/>
      <c r="T9" s="375"/>
      <c r="U9" s="423"/>
      <c r="V9" s="420"/>
      <c r="W9" s="375"/>
      <c r="X9" s="375"/>
      <c r="Y9" s="375"/>
      <c r="Z9" s="375"/>
      <c r="AA9" s="424"/>
      <c r="AB9" s="423"/>
    </row>
    <row r="10" spans="2:28" ht="225" customHeight="1" thickBot="1">
      <c r="B10" s="556" t="s">
        <v>446</v>
      </c>
      <c r="C10" s="557" t="s">
        <v>572</v>
      </c>
      <c r="D10" s="558" t="s">
        <v>573</v>
      </c>
      <c r="E10" s="557" t="s">
        <v>319</v>
      </c>
      <c r="F10" s="557">
        <v>4</v>
      </c>
      <c r="G10" s="557" t="s">
        <v>574</v>
      </c>
      <c r="H10" s="557">
        <v>5</v>
      </c>
      <c r="I10" s="557" t="s">
        <v>549</v>
      </c>
      <c r="J10" s="557">
        <v>20</v>
      </c>
      <c r="K10" s="557" t="s">
        <v>309</v>
      </c>
      <c r="L10" s="562" t="s">
        <v>575</v>
      </c>
      <c r="M10" s="559">
        <v>95</v>
      </c>
      <c r="N10" s="557">
        <v>2</v>
      </c>
      <c r="O10" s="557">
        <v>2</v>
      </c>
      <c r="P10" s="557" t="s">
        <v>385</v>
      </c>
      <c r="Q10" s="557">
        <v>4</v>
      </c>
      <c r="R10" s="557" t="s">
        <v>308</v>
      </c>
      <c r="S10" s="557">
        <v>8</v>
      </c>
      <c r="T10" s="557" t="s">
        <v>309</v>
      </c>
      <c r="U10" s="557" t="s">
        <v>576</v>
      </c>
      <c r="V10" s="560" t="s">
        <v>577</v>
      </c>
      <c r="W10" s="557" t="s">
        <v>465</v>
      </c>
      <c r="X10" s="557" t="s">
        <v>578</v>
      </c>
      <c r="Y10" s="557" t="s">
        <v>579</v>
      </c>
      <c r="Z10" s="559"/>
      <c r="AA10" s="559"/>
      <c r="AB10" s="561"/>
    </row>
    <row r="11" spans="2:28">
      <c r="C11" s="383" t="s">
        <v>81</v>
      </c>
      <c r="D11" s="384" t="s">
        <v>80</v>
      </c>
    </row>
    <row r="12" spans="2:28">
      <c r="C12" s="383"/>
      <c r="D12" s="385"/>
    </row>
    <row r="13" spans="2:28">
      <c r="C13" s="383"/>
      <c r="D13" s="385"/>
    </row>
    <row r="14" spans="2:28">
      <c r="C14" s="383"/>
      <c r="D14" s="385"/>
    </row>
    <row r="15" spans="2:28">
      <c r="C15" s="383"/>
      <c r="D15" s="385"/>
    </row>
    <row r="16" spans="2:28">
      <c r="C16" s="383"/>
      <c r="D16" s="385"/>
    </row>
    <row r="17" spans="3:4">
      <c r="C17" s="383"/>
      <c r="D17" s="386"/>
    </row>
  </sheetData>
  <protectedRanges>
    <protectedRange sqref="U8:U9" name="Rango1_2_1"/>
    <protectedRange sqref="Y8:Y9" name="Rango1_1_1_2_1"/>
    <protectedRange sqref="W8:X9" name="Rango1_1_1_1_3"/>
    <protectedRange sqref="L8:L9" name="Rango1_2_1_1_6"/>
    <protectedRange sqref="AB8:AB9" name="Rango1_2_1_9"/>
  </protectedRanges>
  <mergeCells count="61">
    <mergeCell ref="Z8:Z9"/>
    <mergeCell ref="AA8:AA9"/>
    <mergeCell ref="AB8:AB9"/>
    <mergeCell ref="C11:C17"/>
    <mergeCell ref="D11:D17"/>
    <mergeCell ref="T8:T9"/>
    <mergeCell ref="U8:U9"/>
    <mergeCell ref="V8:V9"/>
    <mergeCell ref="W8:W9"/>
    <mergeCell ref="X8:X9"/>
    <mergeCell ref="Y8:Y9"/>
    <mergeCell ref="N8:N9"/>
    <mergeCell ref="O8:O9"/>
    <mergeCell ref="P8:P9"/>
    <mergeCell ref="Q8:Q9"/>
    <mergeCell ref="R8:R9"/>
    <mergeCell ref="S8:S9"/>
    <mergeCell ref="H8:H9"/>
    <mergeCell ref="I8:I9"/>
    <mergeCell ref="J8:J9"/>
    <mergeCell ref="K8:K9"/>
    <mergeCell ref="L8:L9"/>
    <mergeCell ref="M8:M9"/>
    <mergeCell ref="B8:B9"/>
    <mergeCell ref="C8:C9"/>
    <mergeCell ref="D8:D9"/>
    <mergeCell ref="E8:E9"/>
    <mergeCell ref="F8:F9"/>
    <mergeCell ref="G8:G9"/>
    <mergeCell ref="Z4:Z7"/>
    <mergeCell ref="AA4:AA7"/>
    <mergeCell ref="AB4:AB7"/>
    <mergeCell ref="F5:K6"/>
    <mergeCell ref="L5:N6"/>
    <mergeCell ref="O6:P6"/>
    <mergeCell ref="Q6:R6"/>
    <mergeCell ref="S6:T7"/>
    <mergeCell ref="F7:G7"/>
    <mergeCell ref="H7:I7"/>
    <mergeCell ref="O4:T5"/>
    <mergeCell ref="U4:U7"/>
    <mergeCell ref="V4:V7"/>
    <mergeCell ref="W4:W7"/>
    <mergeCell ref="X4:X7"/>
    <mergeCell ref="Y4:Y7"/>
    <mergeCell ref="O7:P7"/>
    <mergeCell ref="Q7:R7"/>
    <mergeCell ref="B4:B7"/>
    <mergeCell ref="C4:C7"/>
    <mergeCell ref="D4:D7"/>
    <mergeCell ref="E4:E7"/>
    <mergeCell ref="F4:K4"/>
    <mergeCell ref="L4:N4"/>
    <mergeCell ref="J7:K7"/>
    <mergeCell ref="B1:AB1"/>
    <mergeCell ref="B2:E3"/>
    <mergeCell ref="F2:AB2"/>
    <mergeCell ref="F3:N3"/>
    <mergeCell ref="O3:T3"/>
    <mergeCell ref="U3:Y3"/>
    <mergeCell ref="Z3:AB3"/>
  </mergeCells>
  <conditionalFormatting sqref="K8">
    <cfRule type="containsText" dxfId="7" priority="6" operator="containsText" text="ALTA">
      <formula>NOT(ISERROR(SEARCH("ALTA",K8)))</formula>
    </cfRule>
    <cfRule type="containsText" dxfId="6" priority="7" operator="containsText" text="MODERADA">
      <formula>NOT(ISERROR(SEARCH("MODERADA",K8)))</formula>
    </cfRule>
    <cfRule type="containsText" dxfId="5" priority="8" operator="containsText" text="EXTREMA">
      <formula>NOT(ISERROR(SEARCH("EXTREMA",K8)))</formula>
    </cfRule>
  </conditionalFormatting>
  <conditionalFormatting sqref="K8">
    <cfRule type="containsText" dxfId="4" priority="5" operator="containsText" text="BAJA">
      <formula>NOT(ISERROR(SEARCH("BAJA",K8)))</formula>
    </cfRule>
  </conditionalFormatting>
  <conditionalFormatting sqref="T8">
    <cfRule type="containsText" dxfId="3" priority="2" operator="containsText" text="ALTA">
      <formula>NOT(ISERROR(SEARCH("ALTA",T8)))</formula>
    </cfRule>
    <cfRule type="containsText" dxfId="2" priority="3" operator="containsText" text="MODERADA">
      <formula>NOT(ISERROR(SEARCH("MODERADA",T8)))</formula>
    </cfRule>
    <cfRule type="containsText" dxfId="1" priority="4" operator="containsText" text="EXTREMA">
      <formula>NOT(ISERROR(SEARCH("EXTREMA",T8)))</formula>
    </cfRule>
  </conditionalFormatting>
  <conditionalFormatting sqref="T8">
    <cfRule type="containsText" dxfId="0" priority="1" operator="containsText" text="BAJA">
      <formula>NOT(ISERROR(SEARCH("BAJA",T8)))</formula>
    </cfRule>
  </conditionalFormatting>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E5690-72F3-48EB-9061-D54A368877DA}">
  <dimension ref="A1:O32"/>
  <sheetViews>
    <sheetView topLeftCell="A10" workbookViewId="0">
      <selection activeCell="B23" sqref="B23:B25"/>
    </sheetView>
  </sheetViews>
  <sheetFormatPr baseColWidth="10" defaultColWidth="21.140625" defaultRowHeight="15"/>
  <cols>
    <col min="3" max="3" width="38.5703125" customWidth="1"/>
  </cols>
  <sheetData>
    <row r="1" spans="1:15">
      <c r="A1" s="198"/>
      <c r="B1" s="200" t="s">
        <v>48</v>
      </c>
      <c r="C1" s="200"/>
      <c r="D1" s="200"/>
      <c r="E1" s="200"/>
      <c r="F1" s="200"/>
      <c r="G1" s="200"/>
      <c r="H1" s="200"/>
      <c r="I1" s="200"/>
      <c r="J1" s="200"/>
      <c r="K1" s="200"/>
      <c r="L1" s="200"/>
      <c r="M1" s="200"/>
      <c r="N1" s="200"/>
      <c r="O1" s="200"/>
    </row>
    <row r="2" spans="1:15" ht="30.75" customHeight="1">
      <c r="A2" s="198"/>
      <c r="B2" s="200"/>
      <c r="C2" s="200"/>
      <c r="D2" s="200"/>
      <c r="E2" s="200"/>
      <c r="F2" s="200"/>
      <c r="G2" s="200"/>
      <c r="H2" s="200"/>
      <c r="I2" s="200"/>
      <c r="J2" s="200"/>
      <c r="K2" s="200"/>
      <c r="L2" s="200"/>
      <c r="M2" s="200"/>
      <c r="N2" s="200"/>
      <c r="O2" s="200"/>
    </row>
    <row r="3" spans="1:15" ht="42.75" customHeight="1">
      <c r="A3" s="199"/>
      <c r="B3" s="201"/>
      <c r="C3" s="201"/>
      <c r="D3" s="201"/>
      <c r="E3" s="201"/>
      <c r="F3" s="201"/>
      <c r="G3" s="201"/>
      <c r="H3" s="201"/>
      <c r="I3" s="201"/>
      <c r="J3" s="201"/>
      <c r="K3" s="201"/>
      <c r="L3" s="201"/>
      <c r="M3" s="201"/>
      <c r="N3" s="201"/>
      <c r="O3" s="201"/>
    </row>
    <row r="4" spans="1:15" s="25" customFormat="1" ht="42" customHeight="1">
      <c r="A4" s="251" t="s">
        <v>20</v>
      </c>
      <c r="B4" s="20" t="s">
        <v>1</v>
      </c>
      <c r="C4" s="21" t="s">
        <v>2</v>
      </c>
      <c r="D4" s="22" t="s">
        <v>1</v>
      </c>
      <c r="E4" s="253" t="s">
        <v>3</v>
      </c>
      <c r="F4" s="255" t="s">
        <v>4</v>
      </c>
      <c r="G4" s="256"/>
      <c r="H4" s="253" t="s">
        <v>5</v>
      </c>
      <c r="I4" s="23" t="s">
        <v>6</v>
      </c>
      <c r="J4" s="20" t="s">
        <v>7</v>
      </c>
      <c r="K4" s="23" t="s">
        <v>8</v>
      </c>
      <c r="L4" s="23" t="s">
        <v>7</v>
      </c>
      <c r="M4" s="23" t="s">
        <v>9</v>
      </c>
      <c r="N4" s="24" t="s">
        <v>10</v>
      </c>
      <c r="O4" s="246" t="s">
        <v>11</v>
      </c>
    </row>
    <row r="5" spans="1:15" s="25" customFormat="1" ht="40.5" customHeight="1">
      <c r="A5" s="252"/>
      <c r="B5" s="22" t="s">
        <v>12</v>
      </c>
      <c r="C5" s="26" t="s">
        <v>13</v>
      </c>
      <c r="D5" s="27" t="s">
        <v>14</v>
      </c>
      <c r="E5" s="254"/>
      <c r="F5" s="27" t="s">
        <v>15</v>
      </c>
      <c r="G5" s="27" t="s">
        <v>16</v>
      </c>
      <c r="H5" s="254"/>
      <c r="I5" s="23" t="s">
        <v>17</v>
      </c>
      <c r="J5" s="20" t="s">
        <v>18</v>
      </c>
      <c r="K5" s="23" t="s">
        <v>19</v>
      </c>
      <c r="L5" s="23" t="s">
        <v>20</v>
      </c>
      <c r="M5" s="23" t="s">
        <v>20</v>
      </c>
      <c r="N5" s="28" t="s">
        <v>21</v>
      </c>
      <c r="O5" s="247"/>
    </row>
    <row r="6" spans="1:15" ht="18.75" customHeight="1">
      <c r="A6" s="205" t="s">
        <v>49</v>
      </c>
      <c r="B6" s="205" t="s">
        <v>53</v>
      </c>
      <c r="C6" s="441" t="s">
        <v>50</v>
      </c>
      <c r="D6" s="205" t="s">
        <v>51</v>
      </c>
      <c r="E6" s="428" t="s">
        <v>60</v>
      </c>
      <c r="F6" s="4">
        <v>45658</v>
      </c>
      <c r="G6" s="4">
        <v>45747</v>
      </c>
      <c r="H6" s="428">
        <v>0.5</v>
      </c>
      <c r="I6" s="428"/>
      <c r="J6" s="428">
        <f>+I6*H6</f>
        <v>0</v>
      </c>
      <c r="K6" s="257">
        <v>0.35</v>
      </c>
      <c r="L6" s="214">
        <f>SUM(J6:J12)*K6</f>
        <v>0</v>
      </c>
      <c r="M6" s="248">
        <f>+L6/K6</f>
        <v>0</v>
      </c>
      <c r="N6" s="225">
        <v>32000000</v>
      </c>
      <c r="O6" s="227" t="s">
        <v>26</v>
      </c>
    </row>
    <row r="7" spans="1:15" ht="22.5" customHeight="1">
      <c r="A7" s="206"/>
      <c r="B7" s="206"/>
      <c r="C7" s="442"/>
      <c r="D7" s="206"/>
      <c r="E7" s="429"/>
      <c r="F7" s="4">
        <v>45748</v>
      </c>
      <c r="G7" s="4">
        <v>45838</v>
      </c>
      <c r="H7" s="429"/>
      <c r="I7" s="429"/>
      <c r="J7" s="429"/>
      <c r="K7" s="440"/>
      <c r="L7" s="215"/>
      <c r="M7" s="249"/>
      <c r="N7" s="226"/>
      <c r="O7" s="228"/>
    </row>
    <row r="8" spans="1:15" ht="24" customHeight="1">
      <c r="A8" s="206"/>
      <c r="B8" s="206"/>
      <c r="C8" s="442"/>
      <c r="D8" s="206"/>
      <c r="E8" s="429"/>
      <c r="F8" s="4">
        <v>45839</v>
      </c>
      <c r="G8" s="4">
        <v>45930</v>
      </c>
      <c r="H8" s="429"/>
      <c r="I8" s="429"/>
      <c r="J8" s="429"/>
      <c r="K8" s="440"/>
      <c r="L8" s="215"/>
      <c r="M8" s="249"/>
      <c r="N8" s="226"/>
      <c r="O8" s="228"/>
    </row>
    <row r="9" spans="1:15" ht="21.75" customHeight="1">
      <c r="A9" s="206"/>
      <c r="B9" s="206"/>
      <c r="C9" s="443"/>
      <c r="D9" s="207"/>
      <c r="E9" s="430"/>
      <c r="F9" s="4">
        <v>45931</v>
      </c>
      <c r="G9" s="4">
        <v>46022</v>
      </c>
      <c r="H9" s="430"/>
      <c r="I9" s="430"/>
      <c r="J9" s="430"/>
      <c r="K9" s="440"/>
      <c r="L9" s="215"/>
      <c r="M9" s="249"/>
      <c r="N9" s="226"/>
      <c r="O9" s="228"/>
    </row>
    <row r="10" spans="1:15" ht="21.75" customHeight="1">
      <c r="A10" s="206"/>
      <c r="B10" s="206"/>
      <c r="C10" s="444" t="s">
        <v>75</v>
      </c>
      <c r="D10" s="205" t="s">
        <v>76</v>
      </c>
      <c r="E10" s="428" t="s">
        <v>60</v>
      </c>
      <c r="F10" s="4">
        <v>45658</v>
      </c>
      <c r="G10" s="4">
        <v>45747</v>
      </c>
      <c r="H10" s="428">
        <v>0.5</v>
      </c>
      <c r="I10" s="428"/>
      <c r="J10" s="214">
        <f>+I13*H13</f>
        <v>0</v>
      </c>
      <c r="K10" s="440"/>
      <c r="L10" s="215"/>
      <c r="M10" s="249"/>
      <c r="N10" s="226"/>
      <c r="O10" s="228"/>
    </row>
    <row r="11" spans="1:15" ht="21.75" customHeight="1">
      <c r="A11" s="206"/>
      <c r="B11" s="206"/>
      <c r="C11" s="445"/>
      <c r="D11" s="206"/>
      <c r="E11" s="429"/>
      <c r="F11" s="4">
        <v>45748</v>
      </c>
      <c r="G11" s="4">
        <v>45838</v>
      </c>
      <c r="H11" s="429"/>
      <c r="I11" s="429"/>
      <c r="J11" s="215"/>
      <c r="K11" s="440"/>
      <c r="L11" s="215"/>
      <c r="M11" s="249"/>
      <c r="N11" s="226"/>
      <c r="O11" s="228"/>
    </row>
    <row r="12" spans="1:15" ht="21.75" customHeight="1">
      <c r="A12" s="206"/>
      <c r="B12" s="206"/>
      <c r="C12" s="445"/>
      <c r="D12" s="206"/>
      <c r="E12" s="429"/>
      <c r="F12" s="4">
        <v>45839</v>
      </c>
      <c r="G12" s="4">
        <v>45930</v>
      </c>
      <c r="H12" s="429"/>
      <c r="I12" s="429"/>
      <c r="J12" s="215"/>
      <c r="K12" s="440"/>
      <c r="L12" s="215"/>
      <c r="M12" s="249"/>
      <c r="N12" s="226"/>
      <c r="O12" s="228"/>
    </row>
    <row r="13" spans="1:15" ht="19.5" customHeight="1">
      <c r="A13" s="206"/>
      <c r="B13" s="206"/>
      <c r="C13" s="445"/>
      <c r="D13" s="206"/>
      <c r="E13" s="429"/>
      <c r="F13" s="46">
        <v>45931</v>
      </c>
      <c r="G13" s="46">
        <v>46022</v>
      </c>
      <c r="H13" s="430"/>
      <c r="I13" s="430"/>
      <c r="J13" s="216"/>
      <c r="K13" s="258"/>
      <c r="L13" s="215"/>
      <c r="M13" s="249"/>
      <c r="N13" s="226"/>
      <c r="O13" s="228"/>
    </row>
    <row r="14" spans="1:15" ht="45" customHeight="1">
      <c r="A14" s="447" t="s">
        <v>52</v>
      </c>
      <c r="B14" s="44" t="s">
        <v>87</v>
      </c>
      <c r="C14" s="47" t="s">
        <v>86</v>
      </c>
      <c r="D14" s="2" t="s">
        <v>59</v>
      </c>
      <c r="E14" s="6" t="s">
        <v>88</v>
      </c>
      <c r="F14" s="45">
        <v>45658</v>
      </c>
      <c r="G14" s="45">
        <v>45777</v>
      </c>
      <c r="H14" s="33">
        <v>0.5</v>
      </c>
      <c r="I14" s="33"/>
      <c r="J14" s="11">
        <f>+I14*H14</f>
        <v>0</v>
      </c>
      <c r="K14" s="425">
        <v>0.3</v>
      </c>
      <c r="L14" s="446">
        <f>SUM(J14:J15)*K14</f>
        <v>0</v>
      </c>
      <c r="M14" s="434">
        <f>+L14/K14</f>
        <v>0</v>
      </c>
      <c r="N14" s="437">
        <v>16000000</v>
      </c>
      <c r="O14" s="438" t="s">
        <v>26</v>
      </c>
    </row>
    <row r="15" spans="1:15" ht="80.25" customHeight="1">
      <c r="A15" s="447"/>
      <c r="B15" s="44" t="s">
        <v>22</v>
      </c>
      <c r="C15" s="48" t="s">
        <v>54</v>
      </c>
      <c r="D15" s="30" t="s">
        <v>55</v>
      </c>
      <c r="E15" s="49" t="s">
        <v>61</v>
      </c>
      <c r="F15" s="16">
        <v>45658</v>
      </c>
      <c r="G15" s="16">
        <v>45777</v>
      </c>
      <c r="H15" s="17">
        <v>0.5</v>
      </c>
      <c r="I15" s="18"/>
      <c r="J15" s="18">
        <f>+I15*H15</f>
        <v>0</v>
      </c>
      <c r="K15" s="425"/>
      <c r="L15" s="446"/>
      <c r="M15" s="434"/>
      <c r="N15" s="437"/>
      <c r="O15" s="438"/>
    </row>
    <row r="16" spans="1:15" ht="20.25" customHeight="1">
      <c r="A16" s="447" t="s">
        <v>56</v>
      </c>
      <c r="B16" s="229" t="s">
        <v>58</v>
      </c>
      <c r="C16" s="432" t="s">
        <v>57</v>
      </c>
      <c r="D16" s="447" t="s">
        <v>59</v>
      </c>
      <c r="E16" s="427" t="s">
        <v>79</v>
      </c>
      <c r="F16" s="45">
        <v>45658</v>
      </c>
      <c r="G16" s="45">
        <v>45747</v>
      </c>
      <c r="H16" s="433">
        <v>0.3</v>
      </c>
      <c r="I16" s="431"/>
      <c r="J16" s="431">
        <f>+I16*H16</f>
        <v>0</v>
      </c>
      <c r="K16" s="425">
        <v>0.35</v>
      </c>
      <c r="L16" s="446">
        <f>SUM(J16:J25)*K16</f>
        <v>0</v>
      </c>
      <c r="M16" s="434">
        <f>+L16/K16</f>
        <v>0</v>
      </c>
      <c r="N16" s="435">
        <v>6000000</v>
      </c>
      <c r="O16" s="436" t="s">
        <v>26</v>
      </c>
    </row>
    <row r="17" spans="1:15" ht="21" customHeight="1">
      <c r="A17" s="447"/>
      <c r="B17" s="230"/>
      <c r="C17" s="432"/>
      <c r="D17" s="447"/>
      <c r="E17" s="427"/>
      <c r="F17" s="45">
        <v>45748</v>
      </c>
      <c r="G17" s="45">
        <v>45838</v>
      </c>
      <c r="H17" s="433"/>
      <c r="I17" s="431"/>
      <c r="J17" s="431"/>
      <c r="K17" s="425"/>
      <c r="L17" s="446"/>
      <c r="M17" s="434"/>
      <c r="N17" s="435"/>
      <c r="O17" s="436"/>
    </row>
    <row r="18" spans="1:15" ht="21" customHeight="1">
      <c r="A18" s="447"/>
      <c r="B18" s="230"/>
      <c r="C18" s="432"/>
      <c r="D18" s="447"/>
      <c r="E18" s="427"/>
      <c r="F18" s="45">
        <v>45839</v>
      </c>
      <c r="G18" s="45">
        <v>45930</v>
      </c>
      <c r="H18" s="433"/>
      <c r="I18" s="431"/>
      <c r="J18" s="431"/>
      <c r="K18" s="425"/>
      <c r="L18" s="446"/>
      <c r="M18" s="434"/>
      <c r="N18" s="435"/>
      <c r="O18" s="436"/>
    </row>
    <row r="19" spans="1:15">
      <c r="A19" s="447"/>
      <c r="B19" s="238"/>
      <c r="C19" s="432"/>
      <c r="D19" s="447"/>
      <c r="E19" s="427"/>
      <c r="F19" s="45">
        <v>45931</v>
      </c>
      <c r="G19" s="45">
        <v>46022</v>
      </c>
      <c r="H19" s="433"/>
      <c r="I19" s="431"/>
      <c r="J19" s="431"/>
      <c r="K19" s="425"/>
      <c r="L19" s="446"/>
      <c r="M19" s="434"/>
      <c r="N19" s="435"/>
      <c r="O19" s="436"/>
    </row>
    <row r="20" spans="1:15" ht="28.5" customHeight="1">
      <c r="A20" s="447"/>
      <c r="B20" s="229" t="s">
        <v>53</v>
      </c>
      <c r="C20" s="432" t="s">
        <v>77</v>
      </c>
      <c r="D20" s="426" t="s">
        <v>51</v>
      </c>
      <c r="E20" s="427" t="s">
        <v>85</v>
      </c>
      <c r="F20" s="45">
        <v>45658</v>
      </c>
      <c r="G20" s="45" t="s">
        <v>84</v>
      </c>
      <c r="H20" s="433">
        <v>0.35</v>
      </c>
      <c r="I20" s="195"/>
      <c r="J20" s="431">
        <f>+I20*H20</f>
        <v>0</v>
      </c>
      <c r="K20" s="425"/>
      <c r="L20" s="446"/>
      <c r="M20" s="434"/>
      <c r="N20" s="435"/>
      <c r="O20" s="436"/>
    </row>
    <row r="21" spans="1:15" ht="25.5" customHeight="1">
      <c r="A21" s="447"/>
      <c r="B21" s="230"/>
      <c r="C21" s="432"/>
      <c r="D21" s="426"/>
      <c r="E21" s="427"/>
      <c r="F21" s="45">
        <v>45778</v>
      </c>
      <c r="G21" s="45">
        <v>45899</v>
      </c>
      <c r="H21" s="433"/>
      <c r="I21" s="195"/>
      <c r="J21" s="431"/>
      <c r="K21" s="425"/>
      <c r="L21" s="446"/>
      <c r="M21" s="434"/>
      <c r="N21" s="435"/>
      <c r="O21" s="436"/>
    </row>
    <row r="22" spans="1:15" ht="18.75" customHeight="1">
      <c r="A22" s="447"/>
      <c r="B22" s="230"/>
      <c r="C22" s="432"/>
      <c r="D22" s="426"/>
      <c r="E22" s="427"/>
      <c r="F22" s="45">
        <v>45901</v>
      </c>
      <c r="G22" s="45">
        <v>46022</v>
      </c>
      <c r="H22" s="433"/>
      <c r="I22" s="195"/>
      <c r="J22" s="431"/>
      <c r="K22" s="425"/>
      <c r="L22" s="446"/>
      <c r="M22" s="434"/>
      <c r="N22" s="435"/>
      <c r="O22" s="436"/>
    </row>
    <row r="23" spans="1:15" ht="24" customHeight="1">
      <c r="A23" s="447"/>
      <c r="B23" s="229" t="s">
        <v>78</v>
      </c>
      <c r="C23" s="432" t="s">
        <v>77</v>
      </c>
      <c r="D23" s="448" t="s">
        <v>76</v>
      </c>
      <c r="E23" s="427" t="s">
        <v>83</v>
      </c>
      <c r="F23" s="45">
        <v>45658</v>
      </c>
      <c r="G23" s="45" t="s">
        <v>84</v>
      </c>
      <c r="H23" s="439">
        <v>0.35</v>
      </c>
      <c r="I23" s="195"/>
      <c r="J23" s="431">
        <f>+I23*H23</f>
        <v>0</v>
      </c>
      <c r="K23" s="425"/>
      <c r="L23" s="446"/>
      <c r="M23" s="434"/>
      <c r="N23" s="435"/>
      <c r="O23" s="436"/>
    </row>
    <row r="24" spans="1:15" ht="27.75" customHeight="1">
      <c r="A24" s="447"/>
      <c r="B24" s="230"/>
      <c r="C24" s="432"/>
      <c r="D24" s="448"/>
      <c r="E24" s="427"/>
      <c r="F24" s="45">
        <v>45778</v>
      </c>
      <c r="G24" s="45">
        <v>45899</v>
      </c>
      <c r="H24" s="439"/>
      <c r="I24" s="195"/>
      <c r="J24" s="431"/>
      <c r="K24" s="425"/>
      <c r="L24" s="446"/>
      <c r="M24" s="434"/>
      <c r="N24" s="435"/>
      <c r="O24" s="436"/>
    </row>
    <row r="25" spans="1:15" ht="24" customHeight="1">
      <c r="A25" s="447"/>
      <c r="B25" s="230"/>
      <c r="C25" s="432"/>
      <c r="D25" s="448"/>
      <c r="E25" s="427"/>
      <c r="F25" s="45">
        <v>45901</v>
      </c>
      <c r="G25" s="45">
        <v>46022</v>
      </c>
      <c r="H25" s="439"/>
      <c r="I25" s="195"/>
      <c r="J25" s="431"/>
      <c r="K25" s="425"/>
      <c r="L25" s="446"/>
      <c r="M25" s="434"/>
      <c r="N25" s="435"/>
      <c r="O25" s="436"/>
    </row>
    <row r="26" spans="1:15" ht="15" customHeight="1">
      <c r="A26" s="383" t="s">
        <v>81</v>
      </c>
      <c r="B26" s="384" t="s">
        <v>80</v>
      </c>
      <c r="M26" s="19">
        <f>AVERAGE(M6:M25)</f>
        <v>0</v>
      </c>
    </row>
    <row r="27" spans="1:15">
      <c r="A27" s="383"/>
      <c r="B27" s="385"/>
    </row>
    <row r="28" spans="1:15">
      <c r="A28" s="383"/>
      <c r="B28" s="385"/>
    </row>
    <row r="29" spans="1:15">
      <c r="A29" s="383"/>
      <c r="B29" s="385"/>
    </row>
    <row r="30" spans="1:15" ht="25.5" customHeight="1">
      <c r="A30" s="383"/>
      <c r="B30" s="385"/>
    </row>
    <row r="31" spans="1:15">
      <c r="A31" s="383"/>
      <c r="B31" s="385"/>
    </row>
    <row r="32" spans="1:15">
      <c r="A32" s="383"/>
      <c r="B32" s="386"/>
    </row>
  </sheetData>
  <mergeCells count="61">
    <mergeCell ref="B20:B22"/>
    <mergeCell ref="L16:L25"/>
    <mergeCell ref="A26:A32"/>
    <mergeCell ref="B26:B32"/>
    <mergeCell ref="A14:A15"/>
    <mergeCell ref="K14:K15"/>
    <mergeCell ref="L14:L15"/>
    <mergeCell ref="C23:C25"/>
    <mergeCell ref="D23:D25"/>
    <mergeCell ref="A16:A25"/>
    <mergeCell ref="B23:B25"/>
    <mergeCell ref="E23:E25"/>
    <mergeCell ref="B16:B19"/>
    <mergeCell ref="C16:C19"/>
    <mergeCell ref="D16:D19"/>
    <mergeCell ref="E16:E19"/>
    <mergeCell ref="A6:A13"/>
    <mergeCell ref="B6:B13"/>
    <mergeCell ref="K6:K13"/>
    <mergeCell ref="L6:L13"/>
    <mergeCell ref="M6:M13"/>
    <mergeCell ref="C6:C9"/>
    <mergeCell ref="D6:D9"/>
    <mergeCell ref="E6:E9"/>
    <mergeCell ref="C10:C13"/>
    <mergeCell ref="D10:D13"/>
    <mergeCell ref="E10:E13"/>
    <mergeCell ref="H10:H13"/>
    <mergeCell ref="A1:A3"/>
    <mergeCell ref="B1:O3"/>
    <mergeCell ref="A4:A5"/>
    <mergeCell ref="E4:E5"/>
    <mergeCell ref="F4:G4"/>
    <mergeCell ref="H4:H5"/>
    <mergeCell ref="O4:O5"/>
    <mergeCell ref="C20:C22"/>
    <mergeCell ref="O6:O13"/>
    <mergeCell ref="N6:N13"/>
    <mergeCell ref="H20:H22"/>
    <mergeCell ref="I16:I19"/>
    <mergeCell ref="J16:J19"/>
    <mergeCell ref="H16:H19"/>
    <mergeCell ref="M16:M25"/>
    <mergeCell ref="N16:N25"/>
    <mergeCell ref="O16:O25"/>
    <mergeCell ref="N14:N15"/>
    <mergeCell ref="O14:O15"/>
    <mergeCell ref="M14:M15"/>
    <mergeCell ref="H23:H25"/>
    <mergeCell ref="I23:I25"/>
    <mergeCell ref="J23:J25"/>
    <mergeCell ref="K16:K25"/>
    <mergeCell ref="D20:D22"/>
    <mergeCell ref="E20:E22"/>
    <mergeCell ref="I6:I9"/>
    <mergeCell ref="I10:I13"/>
    <mergeCell ref="J6:J9"/>
    <mergeCell ref="J10:J13"/>
    <mergeCell ref="I20:I22"/>
    <mergeCell ref="J20:J22"/>
    <mergeCell ref="H6:H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7A478-6B8D-4679-A2C3-D43FC651B7EE}">
  <dimension ref="A1:O18"/>
  <sheetViews>
    <sheetView topLeftCell="A4" workbookViewId="0">
      <selection activeCell="C6" sqref="C6:C11"/>
    </sheetView>
  </sheetViews>
  <sheetFormatPr baseColWidth="10" defaultColWidth="21.140625" defaultRowHeight="15"/>
  <cols>
    <col min="2" max="2" width="20" customWidth="1"/>
    <col min="3" max="3" width="38.5703125" customWidth="1"/>
  </cols>
  <sheetData>
    <row r="1" spans="1:15">
      <c r="A1" s="198"/>
      <c r="B1" s="200" t="s">
        <v>62</v>
      </c>
      <c r="C1" s="200"/>
      <c r="D1" s="200"/>
      <c r="E1" s="200"/>
      <c r="F1" s="200"/>
      <c r="G1" s="200"/>
      <c r="H1" s="200"/>
      <c r="I1" s="200"/>
      <c r="J1" s="200"/>
      <c r="K1" s="200"/>
      <c r="L1" s="200"/>
      <c r="M1" s="200"/>
      <c r="N1" s="200"/>
      <c r="O1" s="200"/>
    </row>
    <row r="2" spans="1:15" ht="30.75" customHeight="1">
      <c r="A2" s="198"/>
      <c r="B2" s="200"/>
      <c r="C2" s="200"/>
      <c r="D2" s="200"/>
      <c r="E2" s="200"/>
      <c r="F2" s="200"/>
      <c r="G2" s="200"/>
      <c r="H2" s="200"/>
      <c r="I2" s="200"/>
      <c r="J2" s="200"/>
      <c r="K2" s="200"/>
      <c r="L2" s="200"/>
      <c r="M2" s="200"/>
      <c r="N2" s="200"/>
      <c r="O2" s="200"/>
    </row>
    <row r="3" spans="1:15" ht="42.75" customHeight="1">
      <c r="A3" s="199"/>
      <c r="B3" s="201"/>
      <c r="C3" s="201"/>
      <c r="D3" s="201"/>
      <c r="E3" s="201"/>
      <c r="F3" s="201"/>
      <c r="G3" s="201"/>
      <c r="H3" s="201"/>
      <c r="I3" s="201"/>
      <c r="J3" s="201"/>
      <c r="K3" s="201"/>
      <c r="L3" s="201"/>
      <c r="M3" s="201"/>
      <c r="N3" s="201"/>
      <c r="O3" s="201"/>
    </row>
    <row r="4" spans="1:15" s="25" customFormat="1" ht="42" customHeight="1">
      <c r="A4" s="251" t="s">
        <v>20</v>
      </c>
      <c r="B4" s="20" t="s">
        <v>1</v>
      </c>
      <c r="C4" s="21" t="s">
        <v>2</v>
      </c>
      <c r="D4" s="22" t="s">
        <v>1</v>
      </c>
      <c r="E4" s="253" t="s">
        <v>3</v>
      </c>
      <c r="F4" s="255" t="s">
        <v>4</v>
      </c>
      <c r="G4" s="256"/>
      <c r="H4" s="253" t="s">
        <v>5</v>
      </c>
      <c r="I4" s="23" t="s">
        <v>6</v>
      </c>
      <c r="J4" s="20" t="s">
        <v>7</v>
      </c>
      <c r="K4" s="23" t="s">
        <v>8</v>
      </c>
      <c r="L4" s="23" t="s">
        <v>7</v>
      </c>
      <c r="M4" s="23" t="s">
        <v>9</v>
      </c>
      <c r="N4" s="24" t="s">
        <v>10</v>
      </c>
      <c r="O4" s="246" t="s">
        <v>11</v>
      </c>
    </row>
    <row r="5" spans="1:15" s="25" customFormat="1" ht="40.5" customHeight="1">
      <c r="A5" s="252"/>
      <c r="B5" s="22" t="s">
        <v>12</v>
      </c>
      <c r="C5" s="26" t="s">
        <v>13</v>
      </c>
      <c r="D5" s="27" t="s">
        <v>14</v>
      </c>
      <c r="E5" s="254"/>
      <c r="F5" s="27" t="s">
        <v>15</v>
      </c>
      <c r="G5" s="27" t="s">
        <v>16</v>
      </c>
      <c r="H5" s="254"/>
      <c r="I5" s="23" t="s">
        <v>17</v>
      </c>
      <c r="J5" s="20" t="s">
        <v>18</v>
      </c>
      <c r="K5" s="23" t="s">
        <v>19</v>
      </c>
      <c r="L5" s="23" t="s">
        <v>20</v>
      </c>
      <c r="M5" s="23" t="s">
        <v>20</v>
      </c>
      <c r="N5" s="28" t="s">
        <v>21</v>
      </c>
      <c r="O5" s="247"/>
    </row>
    <row r="6" spans="1:15" ht="60.75" customHeight="1">
      <c r="A6" s="205" t="s">
        <v>66</v>
      </c>
      <c r="B6" s="205" t="s">
        <v>22</v>
      </c>
      <c r="C6" s="34" t="s">
        <v>65</v>
      </c>
      <c r="D6" s="29" t="s">
        <v>63</v>
      </c>
      <c r="E6" s="7" t="s">
        <v>64</v>
      </c>
      <c r="F6" s="4">
        <v>45658</v>
      </c>
      <c r="G6" s="4">
        <v>45716</v>
      </c>
      <c r="H6" s="7">
        <v>0.5</v>
      </c>
      <c r="I6" s="7"/>
      <c r="J6" s="7">
        <f>+I6*H6</f>
        <v>0</v>
      </c>
      <c r="K6" s="257">
        <v>0.4</v>
      </c>
      <c r="L6" s="214" t="e">
        <f>SUM(J6:J7)*K6</f>
        <v>#REF!</v>
      </c>
      <c r="M6" s="248" t="e">
        <f>+L6/K6</f>
        <v>#REF!</v>
      </c>
      <c r="N6" s="225">
        <v>32000000</v>
      </c>
      <c r="O6" s="227" t="s">
        <v>26</v>
      </c>
    </row>
    <row r="7" spans="1:15" ht="69" customHeight="1">
      <c r="A7" s="206"/>
      <c r="B7" s="206"/>
      <c r="C7" s="35" t="s">
        <v>67</v>
      </c>
      <c r="D7" s="29" t="s">
        <v>63</v>
      </c>
      <c r="E7" s="7" t="s">
        <v>64</v>
      </c>
      <c r="F7" s="4">
        <v>45658</v>
      </c>
      <c r="G7" s="4">
        <v>45716</v>
      </c>
      <c r="H7" s="7">
        <v>0.5</v>
      </c>
      <c r="I7" s="7"/>
      <c r="J7" s="18" t="e">
        <f>+#REF!*#REF!</f>
        <v>#REF!</v>
      </c>
      <c r="K7" s="440"/>
      <c r="L7" s="215"/>
      <c r="M7" s="249"/>
      <c r="N7" s="226"/>
      <c r="O7" s="228"/>
    </row>
    <row r="8" spans="1:15" ht="53.25" customHeight="1">
      <c r="A8" s="447" t="s">
        <v>68</v>
      </c>
      <c r="B8" s="447" t="s">
        <v>22</v>
      </c>
      <c r="C8" s="202" t="s">
        <v>71</v>
      </c>
      <c r="D8" s="205" t="s">
        <v>69</v>
      </c>
      <c r="E8" s="428" t="s">
        <v>70</v>
      </c>
      <c r="F8" s="4">
        <v>45658</v>
      </c>
      <c r="G8" s="4">
        <v>45838</v>
      </c>
      <c r="H8" s="32">
        <v>0.5</v>
      </c>
      <c r="I8" s="32"/>
      <c r="J8" s="18"/>
      <c r="K8" s="31"/>
      <c r="L8" s="11"/>
      <c r="M8" s="12"/>
      <c r="N8" s="13"/>
      <c r="O8" s="14"/>
    </row>
    <row r="9" spans="1:15" ht="48.75" customHeight="1">
      <c r="A9" s="447"/>
      <c r="B9" s="447"/>
      <c r="C9" s="204"/>
      <c r="D9" s="207"/>
      <c r="E9" s="430"/>
      <c r="F9" s="4">
        <v>45839</v>
      </c>
      <c r="G9" s="4">
        <v>46022</v>
      </c>
      <c r="H9" s="32"/>
      <c r="I9" s="32"/>
      <c r="J9" s="18"/>
      <c r="K9" s="31"/>
      <c r="L9" s="11"/>
      <c r="M9" s="12"/>
      <c r="N9" s="13"/>
      <c r="O9" s="14"/>
    </row>
    <row r="10" spans="1:15" ht="52.5" customHeight="1">
      <c r="A10" s="447"/>
      <c r="B10" s="447"/>
      <c r="C10" s="202" t="s">
        <v>72</v>
      </c>
      <c r="D10" s="229" t="s">
        <v>74</v>
      </c>
      <c r="E10" s="428" t="s">
        <v>73</v>
      </c>
      <c r="F10" s="4">
        <v>45658</v>
      </c>
      <c r="G10" s="4">
        <v>45838</v>
      </c>
      <c r="H10" s="32"/>
      <c r="I10" s="32"/>
      <c r="J10" s="18"/>
      <c r="K10" s="31"/>
      <c r="L10" s="11"/>
      <c r="M10" s="12"/>
      <c r="N10" s="13"/>
      <c r="O10" s="14"/>
    </row>
    <row r="11" spans="1:15" ht="60.75" customHeight="1">
      <c r="A11" s="447"/>
      <c r="B11" s="447"/>
      <c r="C11" s="204"/>
      <c r="D11" s="238"/>
      <c r="E11" s="430"/>
      <c r="F11" s="4">
        <v>45839</v>
      </c>
      <c r="G11" s="4">
        <v>46022</v>
      </c>
      <c r="H11" s="38">
        <v>0.5</v>
      </c>
      <c r="I11" s="10"/>
      <c r="J11" s="10">
        <f>+I11*H11</f>
        <v>0</v>
      </c>
      <c r="K11" s="39">
        <v>0.2</v>
      </c>
      <c r="L11" s="40">
        <f>SUM(J11:J11)*K11</f>
        <v>0</v>
      </c>
      <c r="M11" s="41">
        <f>+L11/K11</f>
        <v>0</v>
      </c>
      <c r="N11" s="42">
        <v>16000000</v>
      </c>
      <c r="O11" s="43" t="s">
        <v>26</v>
      </c>
    </row>
    <row r="12" spans="1:15">
      <c r="A12" s="383" t="s">
        <v>81</v>
      </c>
      <c r="B12" s="449" t="s">
        <v>80</v>
      </c>
      <c r="F12" s="4"/>
    </row>
    <row r="13" spans="1:15">
      <c r="A13" s="383"/>
      <c r="B13" s="449"/>
    </row>
    <row r="14" spans="1:15">
      <c r="A14" s="383"/>
      <c r="B14" s="449"/>
    </row>
    <row r="15" spans="1:15">
      <c r="A15" s="383"/>
      <c r="B15" s="449"/>
    </row>
    <row r="16" spans="1:15">
      <c r="A16" s="383"/>
      <c r="B16" s="449"/>
    </row>
    <row r="17" spans="1:2">
      <c r="A17" s="383"/>
      <c r="B17" s="449"/>
    </row>
    <row r="18" spans="1:2">
      <c r="A18" s="383"/>
      <c r="B18" s="449"/>
    </row>
  </sheetData>
  <mergeCells count="24">
    <mergeCell ref="A8:A11"/>
    <mergeCell ref="B8:B11"/>
    <mergeCell ref="C8:C9"/>
    <mergeCell ref="D8:D9"/>
    <mergeCell ref="E8:E9"/>
    <mergeCell ref="C10:C11"/>
    <mergeCell ref="D10:D11"/>
    <mergeCell ref="E10:E11"/>
    <mergeCell ref="A12:A18"/>
    <mergeCell ref="B12:B18"/>
    <mergeCell ref="A6:A7"/>
    <mergeCell ref="B6:B7"/>
    <mergeCell ref="A1:A3"/>
    <mergeCell ref="B1:O3"/>
    <mergeCell ref="A4:A5"/>
    <mergeCell ref="E4:E5"/>
    <mergeCell ref="F4:G4"/>
    <mergeCell ref="H4:H5"/>
    <mergeCell ref="O4:O5"/>
    <mergeCell ref="O6:O7"/>
    <mergeCell ref="K6:K7"/>
    <mergeCell ref="L6:L7"/>
    <mergeCell ref="M6:M7"/>
    <mergeCell ref="N6:N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5AD8C-A519-421C-A5AA-40317F62E16D}">
  <sheetPr>
    <tabColor theme="4" tint="-0.499984740745262"/>
  </sheetPr>
  <dimension ref="A1:I34"/>
  <sheetViews>
    <sheetView workbookViewId="0">
      <selection sqref="A1:B7"/>
    </sheetView>
  </sheetViews>
  <sheetFormatPr baseColWidth="10" defaultRowHeight="15"/>
  <cols>
    <col min="1" max="1" width="2.42578125" customWidth="1"/>
    <col min="2" max="2" width="21.28515625" customWidth="1"/>
  </cols>
  <sheetData>
    <row r="1" spans="1:9">
      <c r="A1" s="198"/>
      <c r="B1" s="198"/>
      <c r="C1" s="200" t="s">
        <v>82</v>
      </c>
      <c r="D1" s="450"/>
      <c r="E1" s="450"/>
      <c r="F1" s="450"/>
      <c r="G1" s="450"/>
      <c r="H1" s="450"/>
      <c r="I1" s="450"/>
    </row>
    <row r="2" spans="1:9">
      <c r="A2" s="198"/>
      <c r="B2" s="198"/>
      <c r="C2" s="450"/>
      <c r="D2" s="450"/>
      <c r="E2" s="450"/>
      <c r="F2" s="450"/>
      <c r="G2" s="450"/>
      <c r="H2" s="450"/>
      <c r="I2" s="450"/>
    </row>
    <row r="3" spans="1:9">
      <c r="A3" s="198"/>
      <c r="B3" s="198"/>
      <c r="C3" s="450"/>
      <c r="D3" s="450"/>
      <c r="E3" s="450"/>
      <c r="F3" s="450"/>
      <c r="G3" s="450"/>
      <c r="H3" s="450"/>
      <c r="I3" s="450"/>
    </row>
    <row r="4" spans="1:9">
      <c r="A4" s="198"/>
      <c r="B4" s="198"/>
      <c r="C4" s="450"/>
      <c r="D4" s="450"/>
      <c r="E4" s="450"/>
      <c r="F4" s="450"/>
      <c r="G4" s="450"/>
      <c r="H4" s="450"/>
      <c r="I4" s="450"/>
    </row>
    <row r="5" spans="1:9">
      <c r="A5" s="198"/>
      <c r="B5" s="198"/>
      <c r="C5" s="450"/>
      <c r="D5" s="450"/>
      <c r="E5" s="450"/>
      <c r="F5" s="450"/>
      <c r="G5" s="450"/>
      <c r="H5" s="450"/>
      <c r="I5" s="450"/>
    </row>
    <row r="6" spans="1:9">
      <c r="A6" s="198"/>
      <c r="B6" s="198"/>
      <c r="C6" s="450"/>
      <c r="D6" s="450"/>
      <c r="E6" s="450"/>
      <c r="F6" s="450"/>
      <c r="G6" s="450"/>
      <c r="H6" s="450"/>
      <c r="I6" s="450"/>
    </row>
    <row r="7" spans="1:9">
      <c r="A7" s="198"/>
      <c r="B7" s="198"/>
      <c r="C7" s="450"/>
      <c r="D7" s="450"/>
      <c r="E7" s="450"/>
      <c r="F7" s="450"/>
      <c r="G7" s="450"/>
      <c r="H7" s="450"/>
      <c r="I7" s="450"/>
    </row>
    <row r="8" spans="1:9">
      <c r="A8" s="198"/>
      <c r="B8" s="198"/>
      <c r="C8" s="198"/>
      <c r="D8" s="198"/>
      <c r="E8" s="198"/>
      <c r="F8" s="198"/>
      <c r="G8" s="198"/>
      <c r="H8" s="198"/>
      <c r="I8" s="198"/>
    </row>
    <row r="9" spans="1:9">
      <c r="A9" s="198"/>
      <c r="B9" s="198"/>
      <c r="C9" s="198"/>
      <c r="D9" s="198"/>
      <c r="E9" s="198"/>
      <c r="F9" s="198"/>
      <c r="G9" s="198"/>
      <c r="H9" s="198"/>
      <c r="I9" s="198"/>
    </row>
    <row r="10" spans="1:9">
      <c r="A10" s="198"/>
      <c r="B10" s="198"/>
      <c r="C10" s="198"/>
      <c r="D10" s="198"/>
      <c r="E10" s="198"/>
      <c r="F10" s="198"/>
      <c r="G10" s="198"/>
      <c r="H10" s="198"/>
      <c r="I10" s="198"/>
    </row>
    <row r="11" spans="1:9">
      <c r="A11" s="198"/>
      <c r="B11" s="198"/>
      <c r="C11" s="198"/>
      <c r="D11" s="198"/>
      <c r="E11" s="198"/>
      <c r="F11" s="198"/>
      <c r="G11" s="198"/>
      <c r="H11" s="198"/>
      <c r="I11" s="198"/>
    </row>
    <row r="12" spans="1:9">
      <c r="A12" s="198"/>
      <c r="B12" s="198"/>
      <c r="C12" s="198"/>
      <c r="D12" s="198"/>
      <c r="E12" s="198"/>
      <c r="F12" s="198"/>
      <c r="G12" s="198"/>
      <c r="H12" s="198"/>
      <c r="I12" s="198"/>
    </row>
    <row r="13" spans="1:9">
      <c r="A13" s="198"/>
      <c r="B13" s="198"/>
      <c r="C13" s="198"/>
      <c r="D13" s="198"/>
      <c r="E13" s="198"/>
      <c r="F13" s="198"/>
      <c r="G13" s="198"/>
      <c r="H13" s="198"/>
      <c r="I13" s="198"/>
    </row>
    <row r="14" spans="1:9">
      <c r="A14" s="198"/>
      <c r="B14" s="198"/>
      <c r="C14" s="198"/>
      <c r="D14" s="198"/>
      <c r="E14" s="198"/>
      <c r="F14" s="198"/>
      <c r="G14" s="198"/>
      <c r="H14" s="198"/>
      <c r="I14" s="198"/>
    </row>
    <row r="15" spans="1:9">
      <c r="A15" s="198"/>
      <c r="B15" s="198"/>
      <c r="C15" s="198"/>
      <c r="D15" s="198"/>
      <c r="E15" s="198"/>
      <c r="F15" s="198"/>
      <c r="G15" s="198"/>
      <c r="H15" s="198"/>
      <c r="I15" s="198"/>
    </row>
    <row r="16" spans="1:9">
      <c r="A16" s="198"/>
      <c r="B16" s="198"/>
      <c r="C16" s="198"/>
      <c r="D16" s="198"/>
      <c r="E16" s="198"/>
      <c r="F16" s="198"/>
      <c r="G16" s="198"/>
      <c r="H16" s="198"/>
      <c r="I16" s="198"/>
    </row>
    <row r="17" spans="1:9">
      <c r="A17" s="198"/>
      <c r="B17" s="198"/>
      <c r="C17" s="198"/>
      <c r="D17" s="198"/>
      <c r="E17" s="198"/>
      <c r="F17" s="198"/>
      <c r="G17" s="198"/>
      <c r="H17" s="198"/>
      <c r="I17" s="198"/>
    </row>
    <row r="18" spans="1:9">
      <c r="A18" s="198"/>
      <c r="B18" s="198"/>
      <c r="C18" s="198"/>
      <c r="D18" s="198"/>
      <c r="E18" s="198"/>
      <c r="F18" s="198"/>
      <c r="G18" s="198"/>
      <c r="H18" s="198"/>
      <c r="I18" s="198"/>
    </row>
    <row r="19" spans="1:9">
      <c r="A19" s="198"/>
      <c r="B19" s="198"/>
      <c r="C19" s="198"/>
      <c r="D19" s="198"/>
      <c r="E19" s="198"/>
      <c r="F19" s="198"/>
      <c r="G19" s="198"/>
      <c r="H19" s="198"/>
      <c r="I19" s="198"/>
    </row>
    <row r="20" spans="1:9">
      <c r="A20" s="198"/>
      <c r="B20" s="198"/>
      <c r="C20" s="198"/>
      <c r="D20" s="198"/>
      <c r="E20" s="198"/>
      <c r="F20" s="198"/>
      <c r="G20" s="198"/>
      <c r="H20" s="198"/>
      <c r="I20" s="198"/>
    </row>
    <row r="21" spans="1:9">
      <c r="A21" s="198"/>
      <c r="B21" s="198"/>
      <c r="C21" s="198"/>
      <c r="D21" s="198"/>
      <c r="E21" s="198"/>
      <c r="F21" s="198"/>
      <c r="G21" s="198"/>
      <c r="H21" s="198"/>
      <c r="I21" s="198"/>
    </row>
    <row r="22" spans="1:9">
      <c r="A22" s="198"/>
      <c r="B22" s="198"/>
      <c r="C22" s="198"/>
      <c r="D22" s="198"/>
      <c r="E22" s="198"/>
      <c r="F22" s="198"/>
      <c r="G22" s="198"/>
      <c r="H22" s="198"/>
      <c r="I22" s="198"/>
    </row>
    <row r="23" spans="1:9">
      <c r="A23" s="198"/>
      <c r="B23" s="198"/>
      <c r="C23" s="198"/>
      <c r="D23" s="198"/>
      <c r="E23" s="198"/>
      <c r="F23" s="198"/>
      <c r="G23" s="198"/>
      <c r="H23" s="198"/>
      <c r="I23" s="198"/>
    </row>
    <row r="24" spans="1:9">
      <c r="A24" s="198"/>
      <c r="B24" s="198"/>
      <c r="C24" s="198"/>
      <c r="D24" s="198"/>
      <c r="E24" s="198"/>
      <c r="F24" s="198"/>
      <c r="G24" s="198"/>
      <c r="H24" s="198"/>
      <c r="I24" s="198"/>
    </row>
    <row r="25" spans="1:9">
      <c r="A25" s="198"/>
      <c r="B25" s="198"/>
      <c r="C25" s="198"/>
      <c r="D25" s="198"/>
      <c r="E25" s="198"/>
      <c r="F25" s="198"/>
      <c r="G25" s="198"/>
      <c r="H25" s="198"/>
      <c r="I25" s="198"/>
    </row>
    <row r="26" spans="1:9">
      <c r="A26" s="198"/>
      <c r="B26" s="198"/>
      <c r="C26" s="198"/>
      <c r="D26" s="198"/>
      <c r="E26" s="198"/>
      <c r="F26" s="198"/>
      <c r="G26" s="198"/>
      <c r="H26" s="198"/>
      <c r="I26" s="198"/>
    </row>
    <row r="27" spans="1:9">
      <c r="A27" s="198"/>
      <c r="B27" s="198"/>
      <c r="C27" s="198"/>
      <c r="D27" s="198"/>
      <c r="E27" s="198"/>
      <c r="F27" s="198"/>
      <c r="G27" s="198"/>
      <c r="H27" s="198"/>
      <c r="I27" s="198"/>
    </row>
    <row r="28" spans="1:9">
      <c r="A28" s="198"/>
      <c r="B28" s="198"/>
      <c r="C28" s="198"/>
      <c r="D28" s="198"/>
      <c r="E28" s="198"/>
      <c r="F28" s="198"/>
      <c r="G28" s="198"/>
      <c r="H28" s="198"/>
      <c r="I28" s="198"/>
    </row>
    <row r="29" spans="1:9">
      <c r="A29" s="198"/>
      <c r="B29" s="198"/>
      <c r="C29" s="198"/>
      <c r="D29" s="198"/>
      <c r="E29" s="198"/>
      <c r="F29" s="198"/>
      <c r="G29" s="198"/>
      <c r="H29" s="198"/>
      <c r="I29" s="198"/>
    </row>
    <row r="30" spans="1:9">
      <c r="A30" s="198"/>
      <c r="B30" s="198"/>
      <c r="C30" s="198"/>
      <c r="D30" s="198"/>
      <c r="E30" s="198"/>
      <c r="F30" s="198"/>
      <c r="G30" s="198"/>
      <c r="H30" s="198"/>
      <c r="I30" s="198"/>
    </row>
    <row r="31" spans="1:9">
      <c r="A31" s="198"/>
      <c r="B31" s="198"/>
      <c r="C31" s="198"/>
      <c r="D31" s="198"/>
      <c r="E31" s="198"/>
      <c r="F31" s="198"/>
      <c r="G31" s="198"/>
      <c r="H31" s="198"/>
      <c r="I31" s="198"/>
    </row>
    <row r="32" spans="1:9">
      <c r="A32" s="198"/>
      <c r="B32" s="198"/>
      <c r="C32" s="198"/>
      <c r="D32" s="198"/>
      <c r="E32" s="198"/>
      <c r="F32" s="198"/>
      <c r="G32" s="198"/>
      <c r="H32" s="198"/>
      <c r="I32" s="198"/>
    </row>
    <row r="33" spans="1:9">
      <c r="A33" s="198"/>
      <c r="B33" s="198"/>
      <c r="C33" s="198"/>
      <c r="D33" s="198"/>
      <c r="E33" s="198"/>
      <c r="F33" s="198"/>
      <c r="G33" s="198"/>
      <c r="H33" s="198"/>
      <c r="I33" s="198"/>
    </row>
    <row r="34" spans="1:9">
      <c r="B34" s="50" t="s">
        <v>80</v>
      </c>
    </row>
  </sheetData>
  <mergeCells count="3">
    <mergeCell ref="A1:B7"/>
    <mergeCell ref="C1:I7"/>
    <mergeCell ref="A8:I33"/>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2C1D-2612-42F6-89DB-285A9DF3F6D4}">
  <dimension ref="A1:CL20"/>
  <sheetViews>
    <sheetView workbookViewId="0">
      <selection sqref="A1:A3"/>
    </sheetView>
  </sheetViews>
  <sheetFormatPr baseColWidth="10" defaultRowHeight="15"/>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90" width="11.42578125" style="63"/>
  </cols>
  <sheetData>
    <row r="1" spans="1:90">
      <c r="A1" s="198"/>
      <c r="B1" s="200" t="s">
        <v>100</v>
      </c>
      <c r="C1" s="200"/>
      <c r="D1" s="200"/>
      <c r="E1" s="200"/>
      <c r="F1" s="200"/>
      <c r="G1" s="200"/>
      <c r="H1" s="200"/>
      <c r="I1" s="200"/>
      <c r="J1" s="200"/>
      <c r="K1" s="200"/>
      <c r="L1" s="200"/>
      <c r="M1" s="200"/>
      <c r="N1" s="200"/>
      <c r="O1" s="200"/>
    </row>
    <row r="2" spans="1:90" ht="30.75" customHeight="1">
      <c r="A2" s="198"/>
      <c r="B2" s="200"/>
      <c r="C2" s="200"/>
      <c r="D2" s="200"/>
      <c r="E2" s="200"/>
      <c r="F2" s="200"/>
      <c r="G2" s="200"/>
      <c r="H2" s="200"/>
      <c r="I2" s="200"/>
      <c r="J2" s="200"/>
      <c r="K2" s="200"/>
      <c r="L2" s="200"/>
      <c r="M2" s="200"/>
      <c r="N2" s="200"/>
      <c r="O2" s="200"/>
    </row>
    <row r="3" spans="1:90" ht="26.25" customHeight="1">
      <c r="A3" s="199"/>
      <c r="B3" s="201"/>
      <c r="C3" s="201"/>
      <c r="D3" s="201"/>
      <c r="E3" s="201"/>
      <c r="F3" s="201"/>
      <c r="G3" s="201"/>
      <c r="H3" s="201"/>
      <c r="I3" s="201"/>
      <c r="J3" s="201"/>
      <c r="K3" s="201"/>
      <c r="L3" s="201"/>
      <c r="M3" s="201"/>
      <c r="N3" s="201"/>
      <c r="O3" s="201"/>
    </row>
    <row r="4" spans="1:90" s="25" customFormat="1" ht="49.5" customHeight="1">
      <c r="A4" s="451" t="s">
        <v>20</v>
      </c>
      <c r="B4" s="51" t="s">
        <v>1</v>
      </c>
      <c r="C4" s="52" t="s">
        <v>2</v>
      </c>
      <c r="D4" s="53" t="s">
        <v>1</v>
      </c>
      <c r="E4" s="453" t="s">
        <v>3</v>
      </c>
      <c r="F4" s="455" t="s">
        <v>4</v>
      </c>
      <c r="G4" s="456"/>
      <c r="H4" s="453" t="s">
        <v>5</v>
      </c>
      <c r="I4" s="54" t="s">
        <v>6</v>
      </c>
      <c r="J4" s="51" t="s">
        <v>7</v>
      </c>
      <c r="K4" s="54" t="s">
        <v>8</v>
      </c>
      <c r="L4" s="54" t="s">
        <v>7</v>
      </c>
      <c r="M4" s="54" t="s">
        <v>9</v>
      </c>
      <c r="N4" s="55" t="s">
        <v>10</v>
      </c>
      <c r="O4" s="457"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45" customHeight="1">
      <c r="A5" s="452"/>
      <c r="B5" s="53" t="s">
        <v>12</v>
      </c>
      <c r="C5" s="56" t="s">
        <v>13</v>
      </c>
      <c r="D5" s="57" t="s">
        <v>14</v>
      </c>
      <c r="E5" s="454"/>
      <c r="F5" s="57" t="s">
        <v>15</v>
      </c>
      <c r="G5" s="57" t="s">
        <v>16</v>
      </c>
      <c r="H5" s="454"/>
      <c r="I5" s="54" t="s">
        <v>17</v>
      </c>
      <c r="J5" s="51" t="s">
        <v>18</v>
      </c>
      <c r="K5" s="54" t="s">
        <v>19</v>
      </c>
      <c r="L5" s="54" t="s">
        <v>20</v>
      </c>
      <c r="M5" s="54" t="s">
        <v>20</v>
      </c>
      <c r="N5" s="58" t="s">
        <v>21</v>
      </c>
      <c r="O5" s="458"/>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22.5" customHeight="1">
      <c r="A6" s="448" t="s">
        <v>90</v>
      </c>
      <c r="B6" s="448" t="s">
        <v>22</v>
      </c>
      <c r="C6" s="473" t="s">
        <v>95</v>
      </c>
      <c r="D6" s="448" t="s">
        <v>91</v>
      </c>
      <c r="E6" s="463" t="s">
        <v>92</v>
      </c>
      <c r="F6" s="45">
        <v>45658</v>
      </c>
      <c r="G6" s="45">
        <v>45717</v>
      </c>
      <c r="H6" s="463">
        <v>0.35</v>
      </c>
      <c r="I6" s="463"/>
      <c r="J6" s="463">
        <f>+I6*H6</f>
        <v>0</v>
      </c>
      <c r="K6" s="257">
        <v>1</v>
      </c>
      <c r="L6" s="214">
        <f>SUM(J6:J15)*K6</f>
        <v>0</v>
      </c>
      <c r="M6" s="248">
        <f>+L6/K6</f>
        <v>0</v>
      </c>
      <c r="N6" s="225">
        <v>32000000</v>
      </c>
      <c r="O6" s="227" t="s">
        <v>26</v>
      </c>
    </row>
    <row r="7" spans="1:90" ht="19.5" customHeight="1">
      <c r="A7" s="448"/>
      <c r="B7" s="448"/>
      <c r="C7" s="473"/>
      <c r="D7" s="448"/>
      <c r="E7" s="463"/>
      <c r="F7" s="45">
        <v>45748</v>
      </c>
      <c r="G7" s="45">
        <v>45838</v>
      </c>
      <c r="H7" s="463"/>
      <c r="I7" s="463"/>
      <c r="J7" s="463"/>
      <c r="K7" s="440"/>
      <c r="L7" s="215"/>
      <c r="M7" s="249"/>
      <c r="N7" s="226"/>
      <c r="O7" s="228"/>
    </row>
    <row r="8" spans="1:90" ht="21.75" customHeight="1">
      <c r="A8" s="448"/>
      <c r="B8" s="448"/>
      <c r="C8" s="473"/>
      <c r="D8" s="448"/>
      <c r="E8" s="463"/>
      <c r="F8" s="45" t="s">
        <v>93</v>
      </c>
      <c r="G8" s="45">
        <v>45930</v>
      </c>
      <c r="H8" s="463"/>
      <c r="I8" s="463"/>
      <c r="J8" s="463"/>
      <c r="K8" s="440"/>
      <c r="L8" s="215"/>
      <c r="M8" s="249"/>
      <c r="N8" s="226"/>
      <c r="O8" s="228"/>
    </row>
    <row r="9" spans="1:90" ht="19.5" customHeight="1">
      <c r="A9" s="448"/>
      <c r="B9" s="448"/>
      <c r="C9" s="473"/>
      <c r="D9" s="448"/>
      <c r="E9" s="463"/>
      <c r="F9" s="45">
        <v>45931</v>
      </c>
      <c r="G9" s="45">
        <v>46022</v>
      </c>
      <c r="H9" s="463"/>
      <c r="I9" s="463"/>
      <c r="J9" s="463"/>
      <c r="K9" s="440"/>
      <c r="L9" s="215"/>
      <c r="M9" s="249"/>
      <c r="N9" s="226"/>
      <c r="O9" s="228"/>
    </row>
    <row r="10" spans="1:90" ht="18" customHeight="1">
      <c r="A10" s="448"/>
      <c r="B10" s="448"/>
      <c r="C10" s="462" t="s">
        <v>96</v>
      </c>
      <c r="D10" s="448" t="s">
        <v>94</v>
      </c>
      <c r="E10" s="463" t="s">
        <v>98</v>
      </c>
      <c r="F10" s="45">
        <v>45658</v>
      </c>
      <c r="G10" s="45">
        <v>45717</v>
      </c>
      <c r="H10" s="463">
        <v>0.35</v>
      </c>
      <c r="I10" s="463"/>
      <c r="J10" s="463">
        <f>+I10*H10</f>
        <v>0</v>
      </c>
      <c r="K10" s="440"/>
      <c r="L10" s="215"/>
      <c r="M10" s="249"/>
      <c r="N10" s="226"/>
      <c r="O10" s="228"/>
    </row>
    <row r="11" spans="1:90" ht="20.25" customHeight="1">
      <c r="A11" s="448"/>
      <c r="B11" s="448"/>
      <c r="C11" s="462"/>
      <c r="D11" s="448"/>
      <c r="E11" s="463"/>
      <c r="F11" s="45">
        <v>45748</v>
      </c>
      <c r="G11" s="45">
        <v>45838</v>
      </c>
      <c r="H11" s="463"/>
      <c r="I11" s="463"/>
      <c r="J11" s="463"/>
      <c r="K11" s="440"/>
      <c r="L11" s="215"/>
      <c r="M11" s="249"/>
      <c r="N11" s="226"/>
      <c r="O11" s="228"/>
    </row>
    <row r="12" spans="1:90" ht="20.25" customHeight="1">
      <c r="A12" s="448"/>
      <c r="B12" s="448"/>
      <c r="C12" s="462"/>
      <c r="D12" s="448"/>
      <c r="E12" s="463"/>
      <c r="F12" s="45" t="s">
        <v>93</v>
      </c>
      <c r="G12" s="45">
        <v>45930</v>
      </c>
      <c r="H12" s="463"/>
      <c r="I12" s="463"/>
      <c r="J12" s="463"/>
      <c r="K12" s="440"/>
      <c r="L12" s="215"/>
      <c r="M12" s="249"/>
      <c r="N12" s="226"/>
      <c r="O12" s="228"/>
    </row>
    <row r="13" spans="1:90" ht="21" customHeight="1">
      <c r="A13" s="448"/>
      <c r="B13" s="448"/>
      <c r="C13" s="462"/>
      <c r="D13" s="448"/>
      <c r="E13" s="463"/>
      <c r="F13" s="45">
        <v>45931</v>
      </c>
      <c r="G13" s="45">
        <v>46022</v>
      </c>
      <c r="H13" s="463"/>
      <c r="I13" s="463"/>
      <c r="J13" s="463"/>
      <c r="K13" s="440"/>
      <c r="L13" s="215"/>
      <c r="M13" s="249"/>
      <c r="N13" s="226"/>
      <c r="O13" s="228"/>
    </row>
    <row r="14" spans="1:90" ht="24" customHeight="1">
      <c r="A14" s="448"/>
      <c r="B14" s="448"/>
      <c r="C14" s="468" t="s">
        <v>97</v>
      </c>
      <c r="D14" s="470" t="s">
        <v>31</v>
      </c>
      <c r="E14" s="472" t="s">
        <v>99</v>
      </c>
      <c r="F14" s="65">
        <v>45658</v>
      </c>
      <c r="G14" s="65">
        <v>45838</v>
      </c>
      <c r="H14" s="461">
        <v>0.3</v>
      </c>
      <c r="I14" s="462"/>
      <c r="J14" s="461">
        <f>+I14*H14</f>
        <v>0</v>
      </c>
      <c r="K14" s="440"/>
      <c r="L14" s="215"/>
      <c r="M14" s="249"/>
      <c r="N14" s="226"/>
      <c r="O14" s="228"/>
    </row>
    <row r="15" spans="1:90" ht="28.5" customHeight="1">
      <c r="A15" s="448"/>
      <c r="B15" s="448"/>
      <c r="C15" s="469"/>
      <c r="D15" s="471"/>
      <c r="E15" s="472"/>
      <c r="F15" s="65">
        <v>45839</v>
      </c>
      <c r="G15" s="65">
        <v>46022</v>
      </c>
      <c r="H15" s="461"/>
      <c r="I15" s="462"/>
      <c r="J15" s="461"/>
      <c r="K15" s="466"/>
      <c r="L15" s="216"/>
      <c r="M15" s="467"/>
      <c r="N15" s="459"/>
      <c r="O15" s="460"/>
    </row>
    <row r="16" spans="1:90">
      <c r="A16" s="464" t="s">
        <v>254</v>
      </c>
      <c r="B16" s="464" t="s">
        <v>80</v>
      </c>
    </row>
    <row r="17" spans="1:2">
      <c r="A17" s="465"/>
      <c r="B17" s="465"/>
    </row>
    <row r="18" spans="1:2">
      <c r="A18" s="465"/>
      <c r="B18" s="465"/>
    </row>
    <row r="19" spans="1:2" ht="33" customHeight="1">
      <c r="A19" s="465"/>
      <c r="B19" s="465"/>
    </row>
    <row r="20" spans="1:2">
      <c r="A20" s="465"/>
      <c r="B20" s="465"/>
    </row>
  </sheetData>
  <mergeCells count="34">
    <mergeCell ref="A16:A20"/>
    <mergeCell ref="B16:B20"/>
    <mergeCell ref="K6:K15"/>
    <mergeCell ref="L6:L15"/>
    <mergeCell ref="M6:M15"/>
    <mergeCell ref="A6:A15"/>
    <mergeCell ref="B6:B15"/>
    <mergeCell ref="C14:C15"/>
    <mergeCell ref="D14:D15"/>
    <mergeCell ref="E14:E15"/>
    <mergeCell ref="E10:E13"/>
    <mergeCell ref="C6:C9"/>
    <mergeCell ref="D6:D9"/>
    <mergeCell ref="E6:E9"/>
    <mergeCell ref="C10:C13"/>
    <mergeCell ref="D10:D13"/>
    <mergeCell ref="N6:N15"/>
    <mergeCell ref="O6:O15"/>
    <mergeCell ref="H14:H15"/>
    <mergeCell ref="I14:I15"/>
    <mergeCell ref="J14:J15"/>
    <mergeCell ref="H6:H9"/>
    <mergeCell ref="I6:I9"/>
    <mergeCell ref="J6:J9"/>
    <mergeCell ref="H10:H13"/>
    <mergeCell ref="J10:J13"/>
    <mergeCell ref="I10:I13"/>
    <mergeCell ref="A1:A3"/>
    <mergeCell ref="B1:O3"/>
    <mergeCell ref="A4:A5"/>
    <mergeCell ref="E4:E5"/>
    <mergeCell ref="F4:G4"/>
    <mergeCell ref="H4:H5"/>
    <mergeCell ref="O4:O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C1357-E347-4D86-95B1-506E4C910CE1}">
  <dimension ref="A1:CL13"/>
  <sheetViews>
    <sheetView workbookViewId="0">
      <selection sqref="A1:A3"/>
    </sheetView>
  </sheetViews>
  <sheetFormatPr baseColWidth="10" defaultRowHeight="15"/>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s>
  <sheetData>
    <row r="1" spans="1:90">
      <c r="A1" s="198"/>
      <c r="B1" s="200" t="s">
        <v>101</v>
      </c>
      <c r="C1" s="200"/>
      <c r="D1" s="200"/>
      <c r="E1" s="200"/>
      <c r="F1" s="200"/>
      <c r="G1" s="200"/>
      <c r="H1" s="200"/>
      <c r="I1" s="200"/>
      <c r="J1" s="200"/>
      <c r="K1" s="200"/>
      <c r="L1" s="200"/>
      <c r="M1" s="200"/>
      <c r="N1" s="200"/>
      <c r="O1" s="200"/>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200"/>
      <c r="C2" s="200"/>
      <c r="D2" s="200"/>
      <c r="E2" s="200"/>
      <c r="F2" s="200"/>
      <c r="G2" s="200"/>
      <c r="H2" s="200"/>
      <c r="I2" s="200"/>
      <c r="J2" s="200"/>
      <c r="K2" s="200"/>
      <c r="L2" s="200"/>
      <c r="M2" s="200"/>
      <c r="N2" s="200"/>
      <c r="O2" s="200"/>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201"/>
      <c r="C3" s="201"/>
      <c r="D3" s="201"/>
      <c r="E3" s="201"/>
      <c r="F3" s="201"/>
      <c r="G3" s="201"/>
      <c r="H3" s="201"/>
      <c r="I3" s="201"/>
      <c r="J3" s="201"/>
      <c r="K3" s="201"/>
      <c r="L3" s="201"/>
      <c r="M3" s="201"/>
      <c r="N3" s="201"/>
      <c r="O3" s="201"/>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45" customHeight="1">
      <c r="A4" s="451" t="s">
        <v>20</v>
      </c>
      <c r="B4" s="51" t="s">
        <v>1</v>
      </c>
      <c r="C4" s="52" t="s">
        <v>2</v>
      </c>
      <c r="D4" s="53" t="s">
        <v>1</v>
      </c>
      <c r="E4" s="453" t="s">
        <v>3</v>
      </c>
      <c r="F4" s="455" t="s">
        <v>4</v>
      </c>
      <c r="G4" s="456"/>
      <c r="H4" s="453" t="s">
        <v>5</v>
      </c>
      <c r="I4" s="54" t="s">
        <v>6</v>
      </c>
      <c r="J4" s="51" t="s">
        <v>7</v>
      </c>
      <c r="K4" s="54" t="s">
        <v>8</v>
      </c>
      <c r="L4" s="54" t="s">
        <v>7</v>
      </c>
      <c r="M4" s="54" t="s">
        <v>9</v>
      </c>
      <c r="N4" s="55" t="s">
        <v>10</v>
      </c>
      <c r="O4" s="457"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8.25" customHeight="1">
      <c r="A5" s="452"/>
      <c r="B5" s="53" t="s">
        <v>12</v>
      </c>
      <c r="C5" s="56" t="s">
        <v>13</v>
      </c>
      <c r="D5" s="57" t="s">
        <v>14</v>
      </c>
      <c r="E5" s="454"/>
      <c r="F5" s="57" t="s">
        <v>15</v>
      </c>
      <c r="G5" s="57" t="s">
        <v>16</v>
      </c>
      <c r="H5" s="454"/>
      <c r="I5" s="54" t="s">
        <v>17</v>
      </c>
      <c r="J5" s="51" t="s">
        <v>18</v>
      </c>
      <c r="K5" s="54" t="s">
        <v>19</v>
      </c>
      <c r="L5" s="54" t="s">
        <v>20</v>
      </c>
      <c r="M5" s="54" t="s">
        <v>20</v>
      </c>
      <c r="N5" s="58" t="s">
        <v>21</v>
      </c>
      <c r="O5" s="458"/>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77.25" customHeight="1">
      <c r="A6" s="448" t="s">
        <v>102</v>
      </c>
      <c r="B6" s="448" t="s">
        <v>22</v>
      </c>
      <c r="C6" s="66" t="s">
        <v>103</v>
      </c>
      <c r="D6" s="2" t="s">
        <v>91</v>
      </c>
      <c r="E6" s="6" t="s">
        <v>104</v>
      </c>
      <c r="F6" s="45">
        <v>45658</v>
      </c>
      <c r="G6" s="45">
        <v>45838</v>
      </c>
      <c r="H6" s="6">
        <v>0.5</v>
      </c>
      <c r="I6" s="6"/>
      <c r="J6" s="6">
        <f>+I6*H6</f>
        <v>0</v>
      </c>
      <c r="K6" s="476">
        <v>1</v>
      </c>
      <c r="L6" s="431">
        <f>SUM(J6:J8)*K6</f>
        <v>0</v>
      </c>
      <c r="M6" s="477">
        <f>+L6/K6</f>
        <v>0</v>
      </c>
      <c r="N6" s="478">
        <v>32000000</v>
      </c>
      <c r="O6" s="475" t="s">
        <v>26</v>
      </c>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ht="18" customHeight="1">
      <c r="A7" s="448"/>
      <c r="B7" s="448"/>
      <c r="C7" s="462" t="s">
        <v>105</v>
      </c>
      <c r="D7" s="448" t="s">
        <v>31</v>
      </c>
      <c r="E7" s="463" t="s">
        <v>106</v>
      </c>
      <c r="F7" s="45">
        <v>45658</v>
      </c>
      <c r="G7" s="45">
        <v>45809</v>
      </c>
      <c r="H7" s="463">
        <v>0.5</v>
      </c>
      <c r="I7" s="463"/>
      <c r="J7" s="463">
        <f>+I7*H7</f>
        <v>0</v>
      </c>
      <c r="K7" s="476"/>
      <c r="L7" s="431"/>
      <c r="M7" s="477"/>
      <c r="N7" s="478"/>
      <c r="O7" s="475"/>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row>
    <row r="8" spans="1:90" ht="20.25" customHeight="1">
      <c r="A8" s="448"/>
      <c r="B8" s="448"/>
      <c r="C8" s="462"/>
      <c r="D8" s="448"/>
      <c r="E8" s="463"/>
      <c r="F8" s="45">
        <v>45839</v>
      </c>
      <c r="G8" s="45">
        <v>46022</v>
      </c>
      <c r="H8" s="463"/>
      <c r="I8" s="463"/>
      <c r="J8" s="463"/>
      <c r="K8" s="476"/>
      <c r="L8" s="431"/>
      <c r="M8" s="477"/>
      <c r="N8" s="478"/>
      <c r="O8" s="475"/>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row>
    <row r="9" spans="1:90">
      <c r="A9" s="474" t="s">
        <v>254</v>
      </c>
      <c r="B9" s="474" t="s">
        <v>80</v>
      </c>
    </row>
    <row r="10" spans="1:90">
      <c r="A10" s="474"/>
      <c r="B10" s="474"/>
    </row>
    <row r="11" spans="1:90">
      <c r="A11" s="474"/>
      <c r="B11" s="474"/>
    </row>
    <row r="12" spans="1:90" ht="30" customHeight="1">
      <c r="A12" s="474"/>
      <c r="B12" s="474"/>
    </row>
    <row r="13" spans="1:90">
      <c r="A13" s="474"/>
      <c r="B13" s="474"/>
    </row>
  </sheetData>
  <mergeCells count="22">
    <mergeCell ref="A9:A13"/>
    <mergeCell ref="B9:B13"/>
    <mergeCell ref="O6:O8"/>
    <mergeCell ref="C7:C8"/>
    <mergeCell ref="D7:D8"/>
    <mergeCell ref="E7:E8"/>
    <mergeCell ref="H7:H8"/>
    <mergeCell ref="I7:I8"/>
    <mergeCell ref="J7:J8"/>
    <mergeCell ref="K6:K8"/>
    <mergeCell ref="L6:L8"/>
    <mergeCell ref="M6:M8"/>
    <mergeCell ref="N6:N8"/>
    <mergeCell ref="A6:A8"/>
    <mergeCell ref="B6:B8"/>
    <mergeCell ref="A1:A3"/>
    <mergeCell ref="B1:O3"/>
    <mergeCell ref="A4:A5"/>
    <mergeCell ref="E4:E5"/>
    <mergeCell ref="F4:G4"/>
    <mergeCell ref="H4:H5"/>
    <mergeCell ref="O4:O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4825D-933B-46E3-9DDF-7A8D90F1E959}">
  <sheetPr>
    <tabColor theme="9" tint="-0.249977111117893"/>
  </sheetPr>
  <dimension ref="A1:K36"/>
  <sheetViews>
    <sheetView topLeftCell="A4" workbookViewId="0">
      <selection activeCell="N33" sqref="N33"/>
    </sheetView>
  </sheetViews>
  <sheetFormatPr baseColWidth="10" defaultRowHeight="15"/>
  <sheetData>
    <row r="1" spans="1:11" ht="15" customHeight="1">
      <c r="A1" s="198"/>
      <c r="B1" s="198"/>
      <c r="C1" s="200" t="s">
        <v>185</v>
      </c>
      <c r="D1" s="200"/>
      <c r="E1" s="200"/>
      <c r="F1" s="200"/>
      <c r="G1" s="200"/>
      <c r="H1" s="200"/>
      <c r="I1" s="200"/>
      <c r="J1" s="200"/>
      <c r="K1" s="200"/>
    </row>
    <row r="2" spans="1:11" ht="15" customHeight="1">
      <c r="A2" s="198"/>
      <c r="B2" s="198"/>
      <c r="C2" s="200"/>
      <c r="D2" s="200"/>
      <c r="E2" s="200"/>
      <c r="F2" s="200"/>
      <c r="G2" s="200"/>
      <c r="H2" s="200"/>
      <c r="I2" s="200"/>
      <c r="J2" s="200"/>
      <c r="K2" s="200"/>
    </row>
    <row r="3" spans="1:11" ht="15" customHeight="1">
      <c r="A3" s="198"/>
      <c r="B3" s="198"/>
      <c r="C3" s="200"/>
      <c r="D3" s="200"/>
      <c r="E3" s="200"/>
      <c r="F3" s="200"/>
      <c r="G3" s="200"/>
      <c r="H3" s="200"/>
      <c r="I3" s="200"/>
      <c r="J3" s="200"/>
      <c r="K3" s="200"/>
    </row>
    <row r="4" spans="1:11" ht="15" customHeight="1">
      <c r="A4" s="198"/>
      <c r="B4" s="198"/>
      <c r="C4" s="200"/>
      <c r="D4" s="200"/>
      <c r="E4" s="200"/>
      <c r="F4" s="200"/>
      <c r="G4" s="200"/>
      <c r="H4" s="200"/>
      <c r="I4" s="200"/>
      <c r="J4" s="200"/>
      <c r="K4" s="200"/>
    </row>
    <row r="5" spans="1:11" ht="15" customHeight="1">
      <c r="A5" s="198"/>
      <c r="B5" s="198"/>
      <c r="C5" s="200"/>
      <c r="D5" s="200"/>
      <c r="E5" s="200"/>
      <c r="F5" s="200"/>
      <c r="G5" s="200"/>
      <c r="H5" s="200"/>
      <c r="I5" s="200"/>
      <c r="J5" s="200"/>
      <c r="K5" s="200"/>
    </row>
    <row r="6" spans="1:11" ht="15" customHeight="1">
      <c r="A6" s="198"/>
      <c r="B6" s="198"/>
      <c r="C6" s="200"/>
      <c r="D6" s="200"/>
      <c r="E6" s="200"/>
      <c r="F6" s="200"/>
      <c r="G6" s="200"/>
      <c r="H6" s="200"/>
      <c r="I6" s="200"/>
      <c r="J6" s="200"/>
      <c r="K6" s="200"/>
    </row>
    <row r="7" spans="1:11">
      <c r="A7" s="198"/>
      <c r="B7" s="198"/>
      <c r="C7" s="198"/>
      <c r="D7" s="198"/>
      <c r="E7" s="198"/>
      <c r="F7" s="198"/>
      <c r="G7" s="198"/>
      <c r="H7" s="198"/>
      <c r="I7" s="198"/>
      <c r="J7" s="198"/>
      <c r="K7" s="198"/>
    </row>
    <row r="8" spans="1:11">
      <c r="A8" s="198"/>
      <c r="B8" s="198"/>
      <c r="C8" s="198"/>
      <c r="D8" s="198"/>
      <c r="E8" s="198"/>
      <c r="F8" s="198"/>
      <c r="G8" s="198"/>
      <c r="H8" s="198"/>
      <c r="I8" s="198"/>
      <c r="J8" s="198"/>
      <c r="K8" s="198"/>
    </row>
    <row r="9" spans="1:11">
      <c r="A9" s="198"/>
      <c r="B9" s="198"/>
      <c r="C9" s="198"/>
      <c r="D9" s="198"/>
      <c r="E9" s="198"/>
      <c r="F9" s="198"/>
      <c r="G9" s="198"/>
      <c r="H9" s="198"/>
      <c r="I9" s="198"/>
      <c r="J9" s="198"/>
      <c r="K9" s="198"/>
    </row>
    <row r="10" spans="1:11">
      <c r="A10" s="198"/>
      <c r="B10" s="198"/>
      <c r="C10" s="198"/>
      <c r="D10" s="198"/>
      <c r="E10" s="198"/>
      <c r="F10" s="198"/>
      <c r="G10" s="198"/>
      <c r="H10" s="198"/>
      <c r="I10" s="198"/>
      <c r="J10" s="198"/>
      <c r="K10" s="198"/>
    </row>
    <row r="11" spans="1:11">
      <c r="A11" s="198"/>
      <c r="B11" s="198"/>
      <c r="C11" s="198"/>
      <c r="D11" s="198"/>
      <c r="E11" s="198"/>
      <c r="F11" s="198"/>
      <c r="G11" s="198"/>
      <c r="H11" s="198"/>
      <c r="I11" s="198"/>
      <c r="J11" s="198"/>
      <c r="K11" s="198"/>
    </row>
    <row r="12" spans="1:11">
      <c r="A12" s="198"/>
      <c r="B12" s="198"/>
      <c r="C12" s="198"/>
      <c r="D12" s="198"/>
      <c r="E12" s="198"/>
      <c r="F12" s="198"/>
      <c r="G12" s="198"/>
      <c r="H12" s="198"/>
      <c r="I12" s="198"/>
      <c r="J12" s="198"/>
      <c r="K12" s="198"/>
    </row>
    <row r="13" spans="1:11">
      <c r="A13" s="198"/>
      <c r="B13" s="198"/>
      <c r="C13" s="198"/>
      <c r="D13" s="198"/>
      <c r="E13" s="198"/>
      <c r="F13" s="198"/>
      <c r="G13" s="198"/>
      <c r="H13" s="198"/>
      <c r="I13" s="198"/>
      <c r="J13" s="198"/>
      <c r="K13" s="198"/>
    </row>
    <row r="14" spans="1:11">
      <c r="A14" s="198"/>
      <c r="B14" s="198"/>
      <c r="C14" s="198"/>
      <c r="D14" s="198"/>
      <c r="E14" s="198"/>
      <c r="F14" s="198"/>
      <c r="G14" s="198"/>
      <c r="H14" s="198"/>
      <c r="I14" s="198"/>
      <c r="J14" s="198"/>
      <c r="K14" s="198"/>
    </row>
    <row r="15" spans="1:11">
      <c r="A15" s="198"/>
      <c r="B15" s="198"/>
      <c r="C15" s="198"/>
      <c r="D15" s="198"/>
      <c r="E15" s="198"/>
      <c r="F15" s="198"/>
      <c r="G15" s="198"/>
      <c r="H15" s="198"/>
      <c r="I15" s="198"/>
      <c r="J15" s="198"/>
      <c r="K15" s="198"/>
    </row>
    <row r="16" spans="1:11">
      <c r="A16" s="198"/>
      <c r="B16" s="198"/>
      <c r="C16" s="198"/>
      <c r="D16" s="198"/>
      <c r="E16" s="198"/>
      <c r="F16" s="198"/>
      <c r="G16" s="198"/>
      <c r="H16" s="198"/>
      <c r="I16" s="198"/>
      <c r="J16" s="198"/>
      <c r="K16" s="198"/>
    </row>
    <row r="17" spans="1:11">
      <c r="A17" s="198"/>
      <c r="B17" s="198"/>
      <c r="C17" s="198"/>
      <c r="D17" s="198"/>
      <c r="E17" s="198"/>
      <c r="F17" s="198"/>
      <c r="G17" s="198"/>
      <c r="H17" s="198"/>
      <c r="I17" s="198"/>
      <c r="J17" s="198"/>
      <c r="K17" s="198"/>
    </row>
    <row r="18" spans="1:11">
      <c r="A18" s="198"/>
      <c r="B18" s="198"/>
      <c r="C18" s="198"/>
      <c r="D18" s="198"/>
      <c r="E18" s="198"/>
      <c r="F18" s="198"/>
      <c r="G18" s="198"/>
      <c r="H18" s="198"/>
      <c r="I18" s="198"/>
      <c r="J18" s="198"/>
      <c r="K18" s="198"/>
    </row>
    <row r="19" spans="1:11">
      <c r="A19" s="198"/>
      <c r="B19" s="198"/>
      <c r="C19" s="198"/>
      <c r="D19" s="198"/>
      <c r="E19" s="198"/>
      <c r="F19" s="198"/>
      <c r="G19" s="198"/>
      <c r="H19" s="198"/>
      <c r="I19" s="198"/>
      <c r="J19" s="198"/>
      <c r="K19" s="198"/>
    </row>
    <row r="20" spans="1:11">
      <c r="A20" s="198"/>
      <c r="B20" s="198"/>
      <c r="C20" s="198"/>
      <c r="D20" s="198"/>
      <c r="E20" s="198"/>
      <c r="F20" s="198"/>
      <c r="G20" s="198"/>
      <c r="H20" s="198"/>
      <c r="I20" s="198"/>
      <c r="J20" s="198"/>
      <c r="K20" s="198"/>
    </row>
    <row r="21" spans="1:11">
      <c r="A21" s="198"/>
      <c r="B21" s="198"/>
      <c r="C21" s="198"/>
      <c r="D21" s="198"/>
      <c r="E21" s="198"/>
      <c r="F21" s="198"/>
      <c r="G21" s="198"/>
      <c r="H21" s="198"/>
      <c r="I21" s="198"/>
      <c r="J21" s="198"/>
      <c r="K21" s="198"/>
    </row>
    <row r="22" spans="1:11">
      <c r="A22" s="198"/>
      <c r="B22" s="198"/>
      <c r="C22" s="198"/>
      <c r="D22" s="198"/>
      <c r="E22" s="198"/>
      <c r="F22" s="198"/>
      <c r="G22" s="198"/>
      <c r="H22" s="198"/>
      <c r="I22" s="198"/>
      <c r="J22" s="198"/>
      <c r="K22" s="198"/>
    </row>
    <row r="23" spans="1:11">
      <c r="A23" s="198"/>
      <c r="B23" s="198"/>
      <c r="C23" s="198"/>
      <c r="D23" s="198"/>
      <c r="E23" s="198"/>
      <c r="F23" s="198"/>
      <c r="G23" s="198"/>
      <c r="H23" s="198"/>
      <c r="I23" s="198"/>
      <c r="J23" s="198"/>
      <c r="K23" s="198"/>
    </row>
    <row r="24" spans="1:11">
      <c r="A24" s="198"/>
      <c r="B24" s="198"/>
      <c r="C24" s="198"/>
      <c r="D24" s="198"/>
      <c r="E24" s="198"/>
      <c r="F24" s="198"/>
      <c r="G24" s="198"/>
      <c r="H24" s="198"/>
      <c r="I24" s="198"/>
      <c r="J24" s="198"/>
      <c r="K24" s="198"/>
    </row>
    <row r="25" spans="1:11">
      <c r="A25" s="198"/>
      <c r="B25" s="198"/>
      <c r="C25" s="198"/>
      <c r="D25" s="198"/>
      <c r="E25" s="198"/>
      <c r="F25" s="198"/>
      <c r="G25" s="198"/>
      <c r="H25" s="198"/>
      <c r="I25" s="198"/>
      <c r="J25" s="198"/>
      <c r="K25" s="198"/>
    </row>
    <row r="26" spans="1:11">
      <c r="A26" s="198"/>
      <c r="B26" s="198"/>
      <c r="C26" s="198"/>
      <c r="D26" s="198"/>
      <c r="E26" s="198"/>
      <c r="F26" s="198"/>
      <c r="G26" s="198"/>
      <c r="H26" s="198"/>
      <c r="I26" s="198"/>
      <c r="J26" s="198"/>
      <c r="K26" s="198"/>
    </row>
    <row r="27" spans="1:11">
      <c r="A27" s="198"/>
      <c r="B27" s="198"/>
      <c r="C27" s="198"/>
      <c r="D27" s="198"/>
      <c r="E27" s="198"/>
      <c r="F27" s="198"/>
      <c r="G27" s="198"/>
      <c r="H27" s="198"/>
      <c r="I27" s="198"/>
      <c r="J27" s="198"/>
      <c r="K27" s="198"/>
    </row>
    <row r="28" spans="1:11">
      <c r="A28" s="198"/>
      <c r="B28" s="198"/>
      <c r="C28" s="198"/>
      <c r="D28" s="198"/>
      <c r="E28" s="198"/>
      <c r="F28" s="198"/>
      <c r="G28" s="198"/>
      <c r="H28" s="198"/>
      <c r="I28" s="198"/>
      <c r="J28" s="198"/>
      <c r="K28" s="198"/>
    </row>
    <row r="29" spans="1:11">
      <c r="A29" s="198"/>
      <c r="B29" s="198"/>
      <c r="C29" s="198"/>
      <c r="D29" s="198"/>
      <c r="E29" s="198"/>
      <c r="F29" s="198"/>
      <c r="G29" s="198"/>
      <c r="H29" s="198"/>
      <c r="I29" s="198"/>
      <c r="J29" s="198"/>
      <c r="K29" s="198"/>
    </row>
    <row r="30" spans="1:11">
      <c r="A30" s="198"/>
      <c r="B30" s="198"/>
      <c r="C30" s="198"/>
      <c r="D30" s="198"/>
      <c r="E30" s="198"/>
      <c r="F30" s="198"/>
      <c r="G30" s="198"/>
      <c r="H30" s="198"/>
      <c r="I30" s="198"/>
      <c r="J30" s="198"/>
      <c r="K30" s="198"/>
    </row>
    <row r="31" spans="1:11">
      <c r="A31" s="198"/>
      <c r="B31" s="198"/>
      <c r="C31" s="198"/>
      <c r="D31" s="198"/>
      <c r="E31" s="198"/>
      <c r="F31" s="198"/>
      <c r="G31" s="198"/>
      <c r="H31" s="198"/>
      <c r="I31" s="198"/>
      <c r="J31" s="198"/>
      <c r="K31" s="198"/>
    </row>
    <row r="32" spans="1:11">
      <c r="A32" s="198"/>
      <c r="B32" s="198"/>
      <c r="C32" s="198"/>
      <c r="D32" s="198"/>
      <c r="E32" s="198"/>
      <c r="F32" s="198"/>
      <c r="G32" s="198"/>
      <c r="H32" s="198"/>
      <c r="I32" s="198"/>
      <c r="J32" s="198"/>
      <c r="K32" s="198"/>
    </row>
    <row r="36" spans="2:2" ht="30">
      <c r="B36" s="67" t="s">
        <v>80</v>
      </c>
    </row>
  </sheetData>
  <mergeCells count="3">
    <mergeCell ref="A1:B6"/>
    <mergeCell ref="C1:K6"/>
    <mergeCell ref="A7:K3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75E6D-95CD-4542-A4E0-9323B01347A4}">
  <dimension ref="A1:CL50"/>
  <sheetViews>
    <sheetView topLeftCell="A23" workbookViewId="0">
      <selection activeCell="C17" sqref="C17:C19"/>
    </sheetView>
  </sheetViews>
  <sheetFormatPr baseColWidth="10" defaultRowHeight="15"/>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style="92" customWidth="1"/>
    <col min="12" max="12" width="15.28515625" customWidth="1"/>
    <col min="13" max="13" width="14" customWidth="1"/>
    <col min="14" max="14" width="17.28515625" customWidth="1"/>
    <col min="15" max="15" width="18.42578125" customWidth="1"/>
  </cols>
  <sheetData>
    <row r="1" spans="1:90">
      <c r="A1" s="198"/>
      <c r="B1" s="479" t="s">
        <v>107</v>
      </c>
      <c r="C1" s="479"/>
      <c r="D1" s="479"/>
      <c r="E1" s="479"/>
      <c r="F1" s="479"/>
      <c r="G1" s="479"/>
      <c r="H1" s="479"/>
      <c r="I1" s="479"/>
      <c r="J1" s="479"/>
      <c r="K1" s="479"/>
      <c r="L1" s="479"/>
      <c r="M1" s="479"/>
      <c r="N1" s="479"/>
      <c r="O1" s="47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479"/>
      <c r="C2" s="479"/>
      <c r="D2" s="479"/>
      <c r="E2" s="479"/>
      <c r="F2" s="479"/>
      <c r="G2" s="479"/>
      <c r="H2" s="479"/>
      <c r="I2" s="479"/>
      <c r="J2" s="479"/>
      <c r="K2" s="479"/>
      <c r="L2" s="479"/>
      <c r="M2" s="479"/>
      <c r="N2" s="479"/>
      <c r="O2" s="47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480"/>
      <c r="C3" s="480"/>
      <c r="D3" s="480"/>
      <c r="E3" s="480"/>
      <c r="F3" s="480"/>
      <c r="G3" s="480"/>
      <c r="H3" s="480"/>
      <c r="I3" s="480"/>
      <c r="J3" s="480"/>
      <c r="K3" s="480"/>
      <c r="L3" s="480"/>
      <c r="M3" s="480"/>
      <c r="N3" s="480"/>
      <c r="O3" s="48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481" t="s">
        <v>20</v>
      </c>
      <c r="B4" s="93" t="s">
        <v>1</v>
      </c>
      <c r="C4" s="94" t="s">
        <v>2</v>
      </c>
      <c r="D4" s="95" t="s">
        <v>1</v>
      </c>
      <c r="E4" s="483" t="s">
        <v>3</v>
      </c>
      <c r="F4" s="485" t="s">
        <v>4</v>
      </c>
      <c r="G4" s="486"/>
      <c r="H4" s="483" t="s">
        <v>5</v>
      </c>
      <c r="I4" s="96" t="s">
        <v>6</v>
      </c>
      <c r="J4" s="93" t="s">
        <v>7</v>
      </c>
      <c r="K4" s="96" t="s">
        <v>8</v>
      </c>
      <c r="L4" s="96" t="s">
        <v>7</v>
      </c>
      <c r="M4" s="96" t="s">
        <v>9</v>
      </c>
      <c r="N4" s="97" t="s">
        <v>10</v>
      </c>
      <c r="O4" s="487"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482"/>
      <c r="B5" s="95" t="s">
        <v>12</v>
      </c>
      <c r="C5" s="98" t="s">
        <v>13</v>
      </c>
      <c r="D5" s="99" t="s">
        <v>14</v>
      </c>
      <c r="E5" s="484"/>
      <c r="F5" s="99" t="s">
        <v>15</v>
      </c>
      <c r="G5" s="99" t="s">
        <v>16</v>
      </c>
      <c r="H5" s="484"/>
      <c r="I5" s="96" t="s">
        <v>17</v>
      </c>
      <c r="J5" s="93" t="s">
        <v>18</v>
      </c>
      <c r="K5" s="96" t="s">
        <v>19</v>
      </c>
      <c r="L5" s="96" t="s">
        <v>20</v>
      </c>
      <c r="M5" s="96" t="s">
        <v>20</v>
      </c>
      <c r="N5" s="100" t="s">
        <v>21</v>
      </c>
      <c r="O5" s="488"/>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77.25" customHeight="1">
      <c r="A6" s="448" t="s">
        <v>108</v>
      </c>
      <c r="B6" s="448" t="s">
        <v>22</v>
      </c>
      <c r="C6" s="66" t="s">
        <v>109</v>
      </c>
      <c r="D6" s="2" t="s">
        <v>91</v>
      </c>
      <c r="E6" s="6" t="s">
        <v>110</v>
      </c>
      <c r="F6" s="45">
        <v>45658</v>
      </c>
      <c r="G6" s="45">
        <v>45746</v>
      </c>
      <c r="H6" s="6">
        <v>0.2</v>
      </c>
      <c r="I6" s="6"/>
      <c r="J6" s="6">
        <f>+I6*H6</f>
        <v>0</v>
      </c>
      <c r="K6" s="214">
        <v>0.2</v>
      </c>
      <c r="L6" s="214">
        <f>SUM(J6:J12)*K6</f>
        <v>0</v>
      </c>
      <c r="M6" s="248">
        <f>+L6/K6</f>
        <v>0</v>
      </c>
      <c r="N6" s="225">
        <v>32000000</v>
      </c>
      <c r="O6" s="227" t="s">
        <v>26</v>
      </c>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s="76" customFormat="1" ht="57" customHeight="1">
      <c r="A7" s="448"/>
      <c r="B7" s="448"/>
      <c r="C7" s="71" t="s">
        <v>111</v>
      </c>
      <c r="D7" s="72" t="s">
        <v>91</v>
      </c>
      <c r="E7" s="6" t="s">
        <v>112</v>
      </c>
      <c r="F7" s="45">
        <v>45748</v>
      </c>
      <c r="G7" s="45">
        <v>45838</v>
      </c>
      <c r="H7" s="6">
        <v>0.2</v>
      </c>
      <c r="I7" s="6"/>
      <c r="J7" s="6">
        <f>+I7*H7</f>
        <v>0</v>
      </c>
      <c r="K7" s="215"/>
      <c r="L7" s="215"/>
      <c r="M7" s="249"/>
      <c r="N7" s="226"/>
      <c r="O7" s="228"/>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row>
    <row r="8" spans="1:90" s="76" customFormat="1" ht="63.75">
      <c r="A8" s="448"/>
      <c r="B8" s="448"/>
      <c r="C8" s="71" t="s">
        <v>113</v>
      </c>
      <c r="D8" s="72" t="s">
        <v>91</v>
      </c>
      <c r="E8" s="6" t="s">
        <v>114</v>
      </c>
      <c r="F8" s="77">
        <v>45658</v>
      </c>
      <c r="G8" s="77">
        <v>45746</v>
      </c>
      <c r="H8" s="78">
        <v>0.2</v>
      </c>
      <c r="I8" s="91"/>
      <c r="J8" s="6">
        <f>+I8*H8</f>
        <v>0</v>
      </c>
      <c r="K8" s="215"/>
      <c r="L8" s="215"/>
      <c r="M8" s="249"/>
      <c r="N8" s="226"/>
      <c r="O8" s="228"/>
    </row>
    <row r="9" spans="1:90" s="76" customFormat="1" ht="20.25" customHeight="1">
      <c r="A9" s="448"/>
      <c r="B9" s="448"/>
      <c r="C9" s="489" t="s">
        <v>115</v>
      </c>
      <c r="D9" s="490" t="s">
        <v>91</v>
      </c>
      <c r="E9" s="428" t="s">
        <v>116</v>
      </c>
      <c r="F9" s="77">
        <v>45658</v>
      </c>
      <c r="G9" s="77">
        <v>45747</v>
      </c>
      <c r="H9" s="491">
        <v>0.3</v>
      </c>
      <c r="I9" s="491"/>
      <c r="J9" s="491">
        <f>+I9*H9</f>
        <v>0</v>
      </c>
      <c r="K9" s="215"/>
      <c r="L9" s="215"/>
      <c r="M9" s="249"/>
      <c r="N9" s="226"/>
      <c r="O9" s="228"/>
    </row>
    <row r="10" spans="1:90" s="76" customFormat="1" ht="21" customHeight="1">
      <c r="A10" s="448"/>
      <c r="B10" s="448"/>
      <c r="C10" s="489"/>
      <c r="D10" s="490"/>
      <c r="E10" s="429"/>
      <c r="F10" s="77">
        <v>45748</v>
      </c>
      <c r="G10" s="77">
        <v>45838</v>
      </c>
      <c r="H10" s="492"/>
      <c r="I10" s="492"/>
      <c r="J10" s="492"/>
      <c r="K10" s="215"/>
      <c r="L10" s="215"/>
      <c r="M10" s="249"/>
      <c r="N10" s="226"/>
      <c r="O10" s="228"/>
    </row>
    <row r="11" spans="1:90" s="76" customFormat="1" ht="18.75" customHeight="1">
      <c r="A11" s="448"/>
      <c r="B11" s="448"/>
      <c r="C11" s="489"/>
      <c r="D11" s="490"/>
      <c r="E11" s="429"/>
      <c r="F11" s="77">
        <v>45839</v>
      </c>
      <c r="G11" s="77">
        <v>45930</v>
      </c>
      <c r="H11" s="492"/>
      <c r="I11" s="492"/>
      <c r="J11" s="492"/>
      <c r="K11" s="215"/>
      <c r="L11" s="215"/>
      <c r="M11" s="249"/>
      <c r="N11" s="226"/>
      <c r="O11" s="228"/>
    </row>
    <row r="12" spans="1:90" s="76" customFormat="1" ht="20.25" customHeight="1">
      <c r="A12" s="448"/>
      <c r="B12" s="448"/>
      <c r="C12" s="489"/>
      <c r="D12" s="490"/>
      <c r="E12" s="430"/>
      <c r="F12" s="80">
        <v>45931</v>
      </c>
      <c r="G12" s="80">
        <v>46021</v>
      </c>
      <c r="H12" s="493"/>
      <c r="I12" s="493"/>
      <c r="J12" s="493"/>
      <c r="K12" s="216"/>
      <c r="L12" s="216"/>
      <c r="M12" s="467"/>
      <c r="N12" s="459"/>
      <c r="O12" s="460"/>
    </row>
    <row r="13" spans="1:90" s="76" customFormat="1" ht="54.75" customHeight="1">
      <c r="A13" s="494" t="s">
        <v>117</v>
      </c>
      <c r="B13" s="81" t="s">
        <v>22</v>
      </c>
      <c r="C13" s="74" t="s">
        <v>123</v>
      </c>
      <c r="D13" s="72" t="s">
        <v>120</v>
      </c>
      <c r="E13" s="6" t="s">
        <v>122</v>
      </c>
      <c r="F13" s="77">
        <v>45658</v>
      </c>
      <c r="G13" s="77">
        <v>45777</v>
      </c>
      <c r="H13" s="78">
        <v>0.35</v>
      </c>
      <c r="I13" s="91"/>
      <c r="J13" s="78">
        <f>+I13*H13</f>
        <v>0</v>
      </c>
      <c r="K13" s="491">
        <v>0.2</v>
      </c>
      <c r="L13" s="491">
        <f>SUM(J13:J16)*K13</f>
        <v>0</v>
      </c>
      <c r="M13" s="491">
        <f>+L13/K13</f>
        <v>0</v>
      </c>
      <c r="N13" s="499"/>
      <c r="O13" s="502" t="s">
        <v>26</v>
      </c>
    </row>
    <row r="14" spans="1:90" s="76" customFormat="1" ht="54" customHeight="1">
      <c r="A14" s="494"/>
      <c r="B14" s="494" t="s">
        <v>119</v>
      </c>
      <c r="C14" s="74" t="s">
        <v>118</v>
      </c>
      <c r="D14" s="72" t="s">
        <v>121</v>
      </c>
      <c r="E14" s="6" t="s">
        <v>124</v>
      </c>
      <c r="F14" s="77">
        <v>45658</v>
      </c>
      <c r="G14" s="77">
        <v>45838</v>
      </c>
      <c r="H14" s="78">
        <v>0.3</v>
      </c>
      <c r="I14" s="91"/>
      <c r="J14" s="78">
        <f>+I14*H14</f>
        <v>0</v>
      </c>
      <c r="K14" s="492"/>
      <c r="L14" s="492"/>
      <c r="M14" s="492"/>
      <c r="N14" s="500"/>
      <c r="O14" s="503"/>
    </row>
    <row r="15" spans="1:90" s="76" customFormat="1" ht="29.25" customHeight="1">
      <c r="A15" s="494"/>
      <c r="B15" s="494"/>
      <c r="C15" s="495" t="s">
        <v>177</v>
      </c>
      <c r="D15" s="497" t="s">
        <v>121</v>
      </c>
      <c r="E15" s="428" t="s">
        <v>125</v>
      </c>
      <c r="F15" s="77">
        <v>45839</v>
      </c>
      <c r="G15" s="77" t="s">
        <v>126</v>
      </c>
      <c r="H15" s="491">
        <v>0.35</v>
      </c>
      <c r="I15" s="491"/>
      <c r="J15" s="491">
        <f>+I15*H15</f>
        <v>0</v>
      </c>
      <c r="K15" s="492"/>
      <c r="L15" s="492"/>
      <c r="M15" s="492"/>
      <c r="N15" s="500"/>
      <c r="O15" s="503"/>
    </row>
    <row r="16" spans="1:90" s="76" customFormat="1" ht="27.75" customHeight="1">
      <c r="A16" s="494"/>
      <c r="B16" s="494"/>
      <c r="C16" s="496"/>
      <c r="D16" s="498"/>
      <c r="E16" s="430"/>
      <c r="F16" s="77">
        <v>45901</v>
      </c>
      <c r="G16" s="77">
        <v>46022</v>
      </c>
      <c r="H16" s="493"/>
      <c r="I16" s="493"/>
      <c r="J16" s="493"/>
      <c r="K16" s="493"/>
      <c r="L16" s="493"/>
      <c r="M16" s="493"/>
      <c r="N16" s="501"/>
      <c r="O16" s="504"/>
    </row>
    <row r="17" spans="1:15" s="76" customFormat="1" ht="27.75" customHeight="1">
      <c r="A17" s="494" t="s">
        <v>127</v>
      </c>
      <c r="B17" s="494" t="s">
        <v>22</v>
      </c>
      <c r="C17" s="462" t="s">
        <v>128</v>
      </c>
      <c r="D17" s="490" t="s">
        <v>129</v>
      </c>
      <c r="E17" s="463" t="s">
        <v>130</v>
      </c>
      <c r="F17" s="77">
        <v>45658</v>
      </c>
      <c r="G17" s="77">
        <v>45777</v>
      </c>
      <c r="H17" s="505">
        <v>0.2</v>
      </c>
      <c r="I17" s="505"/>
      <c r="J17" s="505">
        <f>+I17*H17</f>
        <v>0</v>
      </c>
      <c r="K17" s="491">
        <v>0.2</v>
      </c>
      <c r="L17" s="491">
        <f>SUM(J17:J32)*K17</f>
        <v>0</v>
      </c>
      <c r="M17" s="491">
        <f>+L17/K17</f>
        <v>0</v>
      </c>
      <c r="N17" s="499"/>
      <c r="O17" s="502" t="s">
        <v>26</v>
      </c>
    </row>
    <row r="18" spans="1:15" s="76" customFormat="1" ht="27.75" customHeight="1">
      <c r="A18" s="494"/>
      <c r="B18" s="494"/>
      <c r="C18" s="462"/>
      <c r="D18" s="490"/>
      <c r="E18" s="463"/>
      <c r="F18" s="77">
        <v>45778</v>
      </c>
      <c r="G18" s="77">
        <v>45899</v>
      </c>
      <c r="H18" s="505"/>
      <c r="I18" s="505"/>
      <c r="J18" s="505"/>
      <c r="K18" s="492"/>
      <c r="L18" s="492"/>
      <c r="M18" s="492"/>
      <c r="N18" s="500"/>
      <c r="O18" s="503"/>
    </row>
    <row r="19" spans="1:15" ht="28.5" customHeight="1">
      <c r="A19" s="494"/>
      <c r="B19" s="494"/>
      <c r="C19" s="462"/>
      <c r="D19" s="490"/>
      <c r="E19" s="463"/>
      <c r="F19" s="77">
        <v>45901</v>
      </c>
      <c r="G19" s="77">
        <v>46022</v>
      </c>
      <c r="H19" s="505"/>
      <c r="I19" s="505"/>
      <c r="J19" s="505"/>
      <c r="K19" s="492"/>
      <c r="L19" s="492"/>
      <c r="M19" s="492"/>
      <c r="N19" s="500"/>
      <c r="O19" s="503"/>
    </row>
    <row r="20" spans="1:15" ht="48" customHeight="1">
      <c r="A20" s="494"/>
      <c r="B20" s="494"/>
      <c r="C20" s="90" t="s">
        <v>131</v>
      </c>
      <c r="D20" s="81" t="s">
        <v>91</v>
      </c>
      <c r="E20" s="81" t="s">
        <v>132</v>
      </c>
      <c r="F20" s="68">
        <v>45658</v>
      </c>
      <c r="G20" s="68">
        <v>45838</v>
      </c>
      <c r="H20" s="70">
        <v>0.2</v>
      </c>
      <c r="I20" s="69"/>
      <c r="J20" s="70">
        <f>+I20*H20</f>
        <v>0</v>
      </c>
      <c r="K20" s="492"/>
      <c r="L20" s="492"/>
      <c r="M20" s="492"/>
      <c r="N20" s="500"/>
      <c r="O20" s="503"/>
    </row>
    <row r="21" spans="1:15" ht="22.5" customHeight="1">
      <c r="A21" s="494"/>
      <c r="B21" s="494" t="s">
        <v>136</v>
      </c>
      <c r="C21" s="507" t="s">
        <v>133</v>
      </c>
      <c r="D21" s="494" t="s">
        <v>134</v>
      </c>
      <c r="E21" s="494" t="s">
        <v>135</v>
      </c>
      <c r="F21" s="77">
        <v>45658</v>
      </c>
      <c r="G21" s="77">
        <v>45747</v>
      </c>
      <c r="H21" s="439">
        <v>0.2</v>
      </c>
      <c r="I21" s="439"/>
      <c r="J21" s="439">
        <f>+I21*H21</f>
        <v>0</v>
      </c>
      <c r="K21" s="492"/>
      <c r="L21" s="492"/>
      <c r="M21" s="492"/>
      <c r="N21" s="500"/>
      <c r="O21" s="503"/>
    </row>
    <row r="22" spans="1:15" ht="24.75" customHeight="1">
      <c r="A22" s="494"/>
      <c r="B22" s="494"/>
      <c r="C22" s="507"/>
      <c r="D22" s="494"/>
      <c r="E22" s="494"/>
      <c r="F22" s="77">
        <v>45748</v>
      </c>
      <c r="G22" s="77">
        <v>45838</v>
      </c>
      <c r="H22" s="439"/>
      <c r="I22" s="439"/>
      <c r="J22" s="439"/>
      <c r="K22" s="492"/>
      <c r="L22" s="492"/>
      <c r="M22" s="492"/>
      <c r="N22" s="500"/>
      <c r="O22" s="503"/>
    </row>
    <row r="23" spans="1:15" ht="23.25" customHeight="1">
      <c r="A23" s="494"/>
      <c r="B23" s="494"/>
      <c r="C23" s="507"/>
      <c r="D23" s="494"/>
      <c r="E23" s="494"/>
      <c r="F23" s="77">
        <v>45839</v>
      </c>
      <c r="G23" s="77">
        <v>45930</v>
      </c>
      <c r="H23" s="439"/>
      <c r="I23" s="439"/>
      <c r="J23" s="439"/>
      <c r="K23" s="492"/>
      <c r="L23" s="492"/>
      <c r="M23" s="492"/>
      <c r="N23" s="500"/>
      <c r="O23" s="503"/>
    </row>
    <row r="24" spans="1:15" s="76" customFormat="1" ht="21.75" customHeight="1">
      <c r="A24" s="494"/>
      <c r="B24" s="494"/>
      <c r="C24" s="507"/>
      <c r="D24" s="494"/>
      <c r="E24" s="494"/>
      <c r="F24" s="80">
        <v>45931</v>
      </c>
      <c r="G24" s="80">
        <v>46021</v>
      </c>
      <c r="H24" s="439"/>
      <c r="I24" s="439"/>
      <c r="J24" s="439"/>
      <c r="K24" s="492"/>
      <c r="L24" s="492"/>
      <c r="M24" s="492"/>
      <c r="N24" s="500"/>
      <c r="O24" s="503"/>
    </row>
    <row r="25" spans="1:15" s="76" customFormat="1" ht="22.5" customHeight="1">
      <c r="A25" s="494"/>
      <c r="B25" s="494" t="s">
        <v>22</v>
      </c>
      <c r="C25" s="507" t="s">
        <v>137</v>
      </c>
      <c r="D25" s="494" t="s">
        <v>91</v>
      </c>
      <c r="E25" s="494" t="s">
        <v>138</v>
      </c>
      <c r="F25" s="77">
        <v>45658</v>
      </c>
      <c r="G25" s="77">
        <v>45747</v>
      </c>
      <c r="H25" s="505">
        <v>0.2</v>
      </c>
      <c r="I25" s="505"/>
      <c r="J25" s="505">
        <f>+I25*H25</f>
        <v>0</v>
      </c>
      <c r="K25" s="492"/>
      <c r="L25" s="492"/>
      <c r="M25" s="492"/>
      <c r="N25" s="500"/>
      <c r="O25" s="503"/>
    </row>
    <row r="26" spans="1:15">
      <c r="A26" s="494"/>
      <c r="B26" s="494"/>
      <c r="C26" s="507"/>
      <c r="D26" s="494"/>
      <c r="E26" s="494"/>
      <c r="F26" s="77">
        <v>45748</v>
      </c>
      <c r="G26" s="77">
        <v>45838</v>
      </c>
      <c r="H26" s="505"/>
      <c r="I26" s="505"/>
      <c r="J26" s="505"/>
      <c r="K26" s="492"/>
      <c r="L26" s="492"/>
      <c r="M26" s="492"/>
      <c r="N26" s="500"/>
      <c r="O26" s="503"/>
    </row>
    <row r="27" spans="1:15">
      <c r="A27" s="494"/>
      <c r="B27" s="494"/>
      <c r="C27" s="507"/>
      <c r="D27" s="494"/>
      <c r="E27" s="494"/>
      <c r="F27" s="77">
        <v>45839</v>
      </c>
      <c r="G27" s="77">
        <v>45930</v>
      </c>
      <c r="H27" s="505"/>
      <c r="I27" s="505"/>
      <c r="J27" s="505"/>
      <c r="K27" s="492"/>
      <c r="L27" s="492"/>
      <c r="M27" s="492"/>
      <c r="N27" s="500"/>
      <c r="O27" s="503"/>
    </row>
    <row r="28" spans="1:15">
      <c r="A28" s="494"/>
      <c r="B28" s="494"/>
      <c r="C28" s="507"/>
      <c r="D28" s="494"/>
      <c r="E28" s="494"/>
      <c r="F28" s="80">
        <v>45931</v>
      </c>
      <c r="G28" s="80">
        <v>46021</v>
      </c>
      <c r="H28" s="505"/>
      <c r="I28" s="505"/>
      <c r="J28" s="505"/>
      <c r="K28" s="492"/>
      <c r="L28" s="492"/>
      <c r="M28" s="492"/>
      <c r="N28" s="500"/>
      <c r="O28" s="503"/>
    </row>
    <row r="29" spans="1:15" s="76" customFormat="1" ht="18.75" customHeight="1">
      <c r="A29" s="494"/>
      <c r="B29" s="494" t="s">
        <v>32</v>
      </c>
      <c r="C29" s="507" t="s">
        <v>139</v>
      </c>
      <c r="D29" s="508" t="s">
        <v>140</v>
      </c>
      <c r="E29" s="494" t="s">
        <v>141</v>
      </c>
      <c r="F29" s="77">
        <v>45658</v>
      </c>
      <c r="G29" s="77">
        <v>45747</v>
      </c>
      <c r="H29" s="505">
        <v>0.2</v>
      </c>
      <c r="I29" s="505"/>
      <c r="J29" s="505">
        <f t="shared" ref="J29" si="0">+I29*H29</f>
        <v>0</v>
      </c>
      <c r="K29" s="492"/>
      <c r="L29" s="492"/>
      <c r="M29" s="492"/>
      <c r="N29" s="500"/>
      <c r="O29" s="503"/>
    </row>
    <row r="30" spans="1:15">
      <c r="A30" s="494"/>
      <c r="B30" s="494"/>
      <c r="C30" s="507"/>
      <c r="D30" s="508"/>
      <c r="E30" s="494"/>
      <c r="F30" s="77">
        <v>45748</v>
      </c>
      <c r="G30" s="77">
        <v>45838</v>
      </c>
      <c r="H30" s="505"/>
      <c r="I30" s="505"/>
      <c r="J30" s="505"/>
      <c r="K30" s="492"/>
      <c r="L30" s="492"/>
      <c r="M30" s="492"/>
      <c r="N30" s="500"/>
      <c r="O30" s="503"/>
    </row>
    <row r="31" spans="1:15">
      <c r="A31" s="494"/>
      <c r="B31" s="494"/>
      <c r="C31" s="507"/>
      <c r="D31" s="508"/>
      <c r="E31" s="494"/>
      <c r="F31" s="77">
        <v>45839</v>
      </c>
      <c r="G31" s="77">
        <v>45930</v>
      </c>
      <c r="H31" s="505"/>
      <c r="I31" s="505"/>
      <c r="J31" s="505"/>
      <c r="K31" s="492"/>
      <c r="L31" s="492"/>
      <c r="M31" s="492"/>
      <c r="N31" s="500"/>
      <c r="O31" s="503"/>
    </row>
    <row r="32" spans="1:15">
      <c r="A32" s="494"/>
      <c r="B32" s="494"/>
      <c r="C32" s="507"/>
      <c r="D32" s="508"/>
      <c r="E32" s="494"/>
      <c r="F32" s="80">
        <v>45931</v>
      </c>
      <c r="G32" s="80">
        <v>46021</v>
      </c>
      <c r="H32" s="505"/>
      <c r="I32" s="505"/>
      <c r="J32" s="505"/>
      <c r="K32" s="493"/>
      <c r="L32" s="493"/>
      <c r="M32" s="493"/>
      <c r="N32" s="501"/>
      <c r="O32" s="504"/>
    </row>
    <row r="33" spans="1:15" s="76" customFormat="1" ht="17.25" customHeight="1">
      <c r="A33" s="494" t="s">
        <v>142</v>
      </c>
      <c r="B33" s="494" t="s">
        <v>144</v>
      </c>
      <c r="C33" s="507" t="s">
        <v>149</v>
      </c>
      <c r="D33" s="508" t="s">
        <v>146</v>
      </c>
      <c r="E33" s="494" t="s">
        <v>148</v>
      </c>
      <c r="F33" s="77">
        <v>45658</v>
      </c>
      <c r="G33" s="77">
        <v>45747</v>
      </c>
      <c r="H33" s="491">
        <v>0.35</v>
      </c>
      <c r="I33" s="491"/>
      <c r="J33" s="505">
        <f t="shared" ref="J33" si="1">+I33*H33</f>
        <v>0</v>
      </c>
      <c r="K33" s="491">
        <v>0.2</v>
      </c>
      <c r="L33" s="512">
        <f>SUM(J33:J42)*K33</f>
        <v>0</v>
      </c>
      <c r="M33" s="491">
        <f>+L33/K33</f>
        <v>0</v>
      </c>
      <c r="N33" s="499"/>
      <c r="O33" s="502" t="s">
        <v>26</v>
      </c>
    </row>
    <row r="34" spans="1:15">
      <c r="A34" s="494"/>
      <c r="B34" s="494"/>
      <c r="C34" s="507"/>
      <c r="D34" s="508"/>
      <c r="E34" s="494"/>
      <c r="F34" s="77">
        <v>45748</v>
      </c>
      <c r="G34" s="77">
        <v>45838</v>
      </c>
      <c r="H34" s="492"/>
      <c r="I34" s="492"/>
      <c r="J34" s="505"/>
      <c r="K34" s="492"/>
      <c r="L34" s="513"/>
      <c r="M34" s="492"/>
      <c r="N34" s="500"/>
      <c r="O34" s="503"/>
    </row>
    <row r="35" spans="1:15">
      <c r="A35" s="494"/>
      <c r="B35" s="494"/>
      <c r="C35" s="507"/>
      <c r="D35" s="508"/>
      <c r="E35" s="494"/>
      <c r="F35" s="77">
        <v>45839</v>
      </c>
      <c r="G35" s="77">
        <v>45930</v>
      </c>
      <c r="H35" s="492"/>
      <c r="I35" s="492"/>
      <c r="J35" s="505"/>
      <c r="K35" s="492"/>
      <c r="L35" s="513"/>
      <c r="M35" s="492"/>
      <c r="N35" s="500"/>
      <c r="O35" s="503"/>
    </row>
    <row r="36" spans="1:15">
      <c r="A36" s="494"/>
      <c r="B36" s="494"/>
      <c r="C36" s="507"/>
      <c r="D36" s="508"/>
      <c r="E36" s="494"/>
      <c r="F36" s="80">
        <v>45931</v>
      </c>
      <c r="G36" s="80">
        <v>46021</v>
      </c>
      <c r="H36" s="493"/>
      <c r="I36" s="493"/>
      <c r="J36" s="505"/>
      <c r="K36" s="492"/>
      <c r="L36" s="513"/>
      <c r="M36" s="492"/>
      <c r="N36" s="500"/>
      <c r="O36" s="503"/>
    </row>
    <row r="37" spans="1:15" ht="21" customHeight="1">
      <c r="A37" s="494"/>
      <c r="B37" s="494"/>
      <c r="C37" s="507" t="s">
        <v>150</v>
      </c>
      <c r="D37" s="508"/>
      <c r="E37" s="494" t="s">
        <v>148</v>
      </c>
      <c r="F37" s="77">
        <v>45658</v>
      </c>
      <c r="G37" s="77">
        <v>45747</v>
      </c>
      <c r="H37" s="509">
        <v>0.35</v>
      </c>
      <c r="I37" s="509"/>
      <c r="J37" s="505">
        <f t="shared" ref="J37" si="2">+I37*H37</f>
        <v>0</v>
      </c>
      <c r="K37" s="492"/>
      <c r="L37" s="513"/>
      <c r="M37" s="492"/>
      <c r="N37" s="500"/>
      <c r="O37" s="503"/>
    </row>
    <row r="38" spans="1:15" ht="21" customHeight="1">
      <c r="A38" s="494"/>
      <c r="B38" s="494"/>
      <c r="C38" s="507"/>
      <c r="D38" s="508"/>
      <c r="E38" s="494"/>
      <c r="F38" s="77">
        <v>45748</v>
      </c>
      <c r="G38" s="77">
        <v>45838</v>
      </c>
      <c r="H38" s="510"/>
      <c r="I38" s="510"/>
      <c r="J38" s="505"/>
      <c r="K38" s="492"/>
      <c r="L38" s="513"/>
      <c r="M38" s="492"/>
      <c r="N38" s="500"/>
      <c r="O38" s="503"/>
    </row>
    <row r="39" spans="1:15" ht="21" customHeight="1">
      <c r="A39" s="494"/>
      <c r="B39" s="494"/>
      <c r="C39" s="507"/>
      <c r="D39" s="508"/>
      <c r="E39" s="494"/>
      <c r="F39" s="77">
        <v>45839</v>
      </c>
      <c r="G39" s="77">
        <v>45930</v>
      </c>
      <c r="H39" s="510"/>
      <c r="I39" s="510"/>
      <c r="J39" s="505"/>
      <c r="K39" s="492"/>
      <c r="L39" s="513"/>
      <c r="M39" s="492"/>
      <c r="N39" s="500"/>
      <c r="O39" s="503"/>
    </row>
    <row r="40" spans="1:15" ht="20.25" customHeight="1">
      <c r="A40" s="494"/>
      <c r="B40" s="494"/>
      <c r="C40" s="507"/>
      <c r="D40" s="508"/>
      <c r="E40" s="494"/>
      <c r="F40" s="80">
        <v>45931</v>
      </c>
      <c r="G40" s="80">
        <v>46021</v>
      </c>
      <c r="H40" s="511"/>
      <c r="I40" s="511"/>
      <c r="J40" s="505"/>
      <c r="K40" s="492"/>
      <c r="L40" s="513"/>
      <c r="M40" s="492"/>
      <c r="N40" s="500"/>
      <c r="O40" s="503"/>
    </row>
    <row r="41" spans="1:15" ht="21.75" customHeight="1">
      <c r="A41" s="494"/>
      <c r="B41" s="506" t="s">
        <v>145</v>
      </c>
      <c r="C41" s="507" t="s">
        <v>143</v>
      </c>
      <c r="D41" s="426" t="s">
        <v>147</v>
      </c>
      <c r="E41" s="494" t="s">
        <v>151</v>
      </c>
      <c r="F41" s="77">
        <v>45658</v>
      </c>
      <c r="G41" s="77">
        <v>45838</v>
      </c>
      <c r="H41" s="509">
        <v>0.3</v>
      </c>
      <c r="I41" s="509"/>
      <c r="J41" s="509">
        <f>+I41*H41</f>
        <v>0</v>
      </c>
      <c r="K41" s="492"/>
      <c r="L41" s="513"/>
      <c r="M41" s="492"/>
      <c r="N41" s="500"/>
      <c r="O41" s="503"/>
    </row>
    <row r="42" spans="1:15" ht="22.5" customHeight="1">
      <c r="A42" s="494"/>
      <c r="B42" s="506"/>
      <c r="C42" s="507"/>
      <c r="D42" s="426"/>
      <c r="E42" s="494"/>
      <c r="F42" s="77">
        <v>45839</v>
      </c>
      <c r="G42" s="77">
        <v>46022</v>
      </c>
      <c r="H42" s="511"/>
      <c r="I42" s="511"/>
      <c r="J42" s="511"/>
      <c r="K42" s="493"/>
      <c r="L42" s="514"/>
      <c r="M42" s="493"/>
      <c r="N42" s="501"/>
      <c r="O42" s="504"/>
    </row>
    <row r="43" spans="1:15" ht="52.5" customHeight="1">
      <c r="A43" s="506" t="s">
        <v>152</v>
      </c>
      <c r="B43" s="506" t="s">
        <v>153</v>
      </c>
      <c r="C43" s="522" t="s">
        <v>155</v>
      </c>
      <c r="D43" s="426" t="s">
        <v>154</v>
      </c>
      <c r="E43" s="506" t="s">
        <v>156</v>
      </c>
      <c r="F43" s="77">
        <v>45658</v>
      </c>
      <c r="G43" s="77">
        <v>45747</v>
      </c>
      <c r="H43" s="509">
        <v>1</v>
      </c>
      <c r="I43" s="519"/>
      <c r="J43" s="509">
        <f>+I43*H43</f>
        <v>0</v>
      </c>
      <c r="K43" s="509">
        <v>0.2</v>
      </c>
      <c r="L43" s="509">
        <f>SUM(J43)*K43</f>
        <v>0</v>
      </c>
      <c r="M43" s="509">
        <f>+L43/K43</f>
        <v>0</v>
      </c>
      <c r="N43" s="519"/>
      <c r="O43" s="515" t="s">
        <v>26</v>
      </c>
    </row>
    <row r="44" spans="1:15" ht="29.25" customHeight="1">
      <c r="A44" s="506"/>
      <c r="B44" s="506"/>
      <c r="C44" s="522"/>
      <c r="D44" s="426"/>
      <c r="E44" s="506"/>
      <c r="F44" s="77">
        <v>45748</v>
      </c>
      <c r="G44" s="77">
        <v>45838</v>
      </c>
      <c r="H44" s="510"/>
      <c r="I44" s="520"/>
      <c r="J44" s="510"/>
      <c r="K44" s="510"/>
      <c r="L44" s="510"/>
      <c r="M44" s="510"/>
      <c r="N44" s="520"/>
      <c r="O44" s="516"/>
    </row>
    <row r="45" spans="1:15" ht="39.75" customHeight="1">
      <c r="A45" s="506"/>
      <c r="B45" s="506"/>
      <c r="C45" s="522"/>
      <c r="D45" s="426"/>
      <c r="E45" s="506"/>
      <c r="F45" s="77">
        <v>45839</v>
      </c>
      <c r="G45" s="77">
        <v>45930</v>
      </c>
      <c r="H45" s="511"/>
      <c r="I45" s="521"/>
      <c r="J45" s="511"/>
      <c r="K45" s="511"/>
      <c r="L45" s="511"/>
      <c r="M45" s="511"/>
      <c r="N45" s="521"/>
      <c r="O45" s="517"/>
    </row>
    <row r="46" spans="1:15">
      <c r="A46" s="518" t="s">
        <v>255</v>
      </c>
      <c r="B46" s="518" t="s">
        <v>157</v>
      </c>
    </row>
    <row r="47" spans="1:15">
      <c r="A47" s="518"/>
      <c r="B47" s="518"/>
    </row>
    <row r="48" spans="1:15">
      <c r="A48" s="518"/>
      <c r="B48" s="518"/>
    </row>
    <row r="49" spans="1:2">
      <c r="A49" s="518"/>
      <c r="B49" s="518"/>
    </row>
    <row r="50" spans="1:2" ht="45" customHeight="1">
      <c r="A50" s="518"/>
      <c r="B50" s="518"/>
    </row>
  </sheetData>
  <mergeCells count="107">
    <mergeCell ref="O43:O45"/>
    <mergeCell ref="A46:A50"/>
    <mergeCell ref="B46:B50"/>
    <mergeCell ref="I43:I45"/>
    <mergeCell ref="J43:J45"/>
    <mergeCell ref="K43:K45"/>
    <mergeCell ref="L43:L45"/>
    <mergeCell ref="M43:M45"/>
    <mergeCell ref="N43:N45"/>
    <mergeCell ref="E43:E45"/>
    <mergeCell ref="D43:D45"/>
    <mergeCell ref="C43:C45"/>
    <mergeCell ref="B43:B45"/>
    <mergeCell ref="A43:A45"/>
    <mergeCell ref="H43:H45"/>
    <mergeCell ref="K33:K42"/>
    <mergeCell ref="L33:L42"/>
    <mergeCell ref="M33:M42"/>
    <mergeCell ref="N17:N32"/>
    <mergeCell ref="O17:O32"/>
    <mergeCell ref="N33:N42"/>
    <mergeCell ref="O33:O42"/>
    <mergeCell ref="I33:I36"/>
    <mergeCell ref="I37:I40"/>
    <mergeCell ref="I41:I42"/>
    <mergeCell ref="J33:J36"/>
    <mergeCell ref="J37:J40"/>
    <mergeCell ref="J41:J42"/>
    <mergeCell ref="I17:I19"/>
    <mergeCell ref="D33:D40"/>
    <mergeCell ref="E33:E36"/>
    <mergeCell ref="E37:E40"/>
    <mergeCell ref="D41:D42"/>
    <mergeCell ref="E41:E42"/>
    <mergeCell ref="H33:H36"/>
    <mergeCell ref="H37:H40"/>
    <mergeCell ref="H41:H42"/>
    <mergeCell ref="C33:C36"/>
    <mergeCell ref="C37:C40"/>
    <mergeCell ref="C41:C42"/>
    <mergeCell ref="A33:A42"/>
    <mergeCell ref="B33:B40"/>
    <mergeCell ref="B41:B42"/>
    <mergeCell ref="H29:H32"/>
    <mergeCell ref="I25:I28"/>
    <mergeCell ref="I29:I32"/>
    <mergeCell ref="J25:J28"/>
    <mergeCell ref="J29:J32"/>
    <mergeCell ref="A17:A32"/>
    <mergeCell ref="J21:J24"/>
    <mergeCell ref="C25:C28"/>
    <mergeCell ref="D25:D28"/>
    <mergeCell ref="E25:E28"/>
    <mergeCell ref="B25:B28"/>
    <mergeCell ref="E29:E32"/>
    <mergeCell ref="D29:D32"/>
    <mergeCell ref="C29:C32"/>
    <mergeCell ref="B29:B32"/>
    <mergeCell ref="H25:H28"/>
    <mergeCell ref="B21:B24"/>
    <mergeCell ref="C21:C24"/>
    <mergeCell ref="D21:D24"/>
    <mergeCell ref="E21:E24"/>
    <mergeCell ref="H17:H19"/>
    <mergeCell ref="H21:H24"/>
    <mergeCell ref="I21:I24"/>
    <mergeCell ref="M13:M16"/>
    <mergeCell ref="N13:N16"/>
    <mergeCell ref="O13:O16"/>
    <mergeCell ref="C17:C19"/>
    <mergeCell ref="D17:D19"/>
    <mergeCell ref="E17:E19"/>
    <mergeCell ref="J17:J19"/>
    <mergeCell ref="K17:K32"/>
    <mergeCell ref="L17:L32"/>
    <mergeCell ref="M17:M32"/>
    <mergeCell ref="E15:E16"/>
    <mergeCell ref="H15:H16"/>
    <mergeCell ref="I15:I16"/>
    <mergeCell ref="J15:J16"/>
    <mergeCell ref="K13:K16"/>
    <mergeCell ref="L13:L16"/>
    <mergeCell ref="A13:A16"/>
    <mergeCell ref="B14:B16"/>
    <mergeCell ref="C15:C16"/>
    <mergeCell ref="D15:D16"/>
    <mergeCell ref="B17:B20"/>
    <mergeCell ref="I9:I12"/>
    <mergeCell ref="J9:J12"/>
    <mergeCell ref="K6:K12"/>
    <mergeCell ref="L6:L12"/>
    <mergeCell ref="A1:A3"/>
    <mergeCell ref="B1:O3"/>
    <mergeCell ref="A4:A5"/>
    <mergeCell ref="E4:E5"/>
    <mergeCell ref="F4:G4"/>
    <mergeCell ref="H4:H5"/>
    <mergeCell ref="O4:O5"/>
    <mergeCell ref="M6:M12"/>
    <mergeCell ref="N6:N12"/>
    <mergeCell ref="C9:C12"/>
    <mergeCell ref="D9:D12"/>
    <mergeCell ref="E9:E12"/>
    <mergeCell ref="A6:A12"/>
    <mergeCell ref="B6:B12"/>
    <mergeCell ref="H9:H12"/>
    <mergeCell ref="O6:O1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18E43-F697-402C-A58A-1723706CEAF3}">
  <dimension ref="A1:CL32"/>
  <sheetViews>
    <sheetView topLeftCell="A10" workbookViewId="0">
      <selection activeCell="C6" sqref="C6:C26"/>
    </sheetView>
  </sheetViews>
  <sheetFormatPr baseColWidth="10" defaultRowHeight="15"/>
  <cols>
    <col min="1" max="1" width="21.7109375" customWidth="1"/>
    <col min="2" max="2" width="17.8554687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style="92" customWidth="1"/>
    <col min="12" max="12" width="15.28515625" customWidth="1"/>
    <col min="13" max="13" width="14" customWidth="1"/>
    <col min="14" max="14" width="17.28515625" customWidth="1"/>
    <col min="15" max="15" width="18.42578125" customWidth="1"/>
  </cols>
  <sheetData>
    <row r="1" spans="1:90">
      <c r="A1" s="198"/>
      <c r="B1" s="479" t="s">
        <v>186</v>
      </c>
      <c r="C1" s="479"/>
      <c r="D1" s="479"/>
      <c r="E1" s="479"/>
      <c r="F1" s="479"/>
      <c r="G1" s="479"/>
      <c r="H1" s="479"/>
      <c r="I1" s="479"/>
      <c r="J1" s="479"/>
      <c r="K1" s="479"/>
      <c r="L1" s="479"/>
      <c r="M1" s="479"/>
      <c r="N1" s="479"/>
      <c r="O1" s="47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479"/>
      <c r="C2" s="479"/>
      <c r="D2" s="479"/>
      <c r="E2" s="479"/>
      <c r="F2" s="479"/>
      <c r="G2" s="479"/>
      <c r="H2" s="479"/>
      <c r="I2" s="479"/>
      <c r="J2" s="479"/>
      <c r="K2" s="479"/>
      <c r="L2" s="479"/>
      <c r="M2" s="479"/>
      <c r="N2" s="479"/>
      <c r="O2" s="47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480"/>
      <c r="C3" s="480"/>
      <c r="D3" s="480"/>
      <c r="E3" s="480"/>
      <c r="F3" s="480"/>
      <c r="G3" s="480"/>
      <c r="H3" s="480"/>
      <c r="I3" s="480"/>
      <c r="J3" s="480"/>
      <c r="K3" s="480"/>
      <c r="L3" s="480"/>
      <c r="M3" s="480"/>
      <c r="N3" s="480"/>
      <c r="O3" s="48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481" t="s">
        <v>20</v>
      </c>
      <c r="B4" s="93" t="s">
        <v>1</v>
      </c>
      <c r="C4" s="94" t="s">
        <v>2</v>
      </c>
      <c r="D4" s="95" t="s">
        <v>1</v>
      </c>
      <c r="E4" s="483" t="s">
        <v>3</v>
      </c>
      <c r="F4" s="485" t="s">
        <v>4</v>
      </c>
      <c r="G4" s="486"/>
      <c r="H4" s="483" t="s">
        <v>5</v>
      </c>
      <c r="I4" s="96" t="s">
        <v>6</v>
      </c>
      <c r="J4" s="93" t="s">
        <v>7</v>
      </c>
      <c r="K4" s="96" t="s">
        <v>8</v>
      </c>
      <c r="L4" s="96" t="s">
        <v>7</v>
      </c>
      <c r="M4" s="96" t="s">
        <v>9</v>
      </c>
      <c r="N4" s="97" t="s">
        <v>10</v>
      </c>
      <c r="O4" s="487"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482"/>
      <c r="B5" s="95" t="s">
        <v>12</v>
      </c>
      <c r="C5" s="98" t="s">
        <v>13</v>
      </c>
      <c r="D5" s="99" t="s">
        <v>14</v>
      </c>
      <c r="E5" s="484"/>
      <c r="F5" s="99" t="s">
        <v>15</v>
      </c>
      <c r="G5" s="99" t="s">
        <v>16</v>
      </c>
      <c r="H5" s="484"/>
      <c r="I5" s="96" t="s">
        <v>17</v>
      </c>
      <c r="J5" s="93" t="s">
        <v>18</v>
      </c>
      <c r="K5" s="96" t="s">
        <v>19</v>
      </c>
      <c r="L5" s="96" t="s">
        <v>20</v>
      </c>
      <c r="M5" s="96" t="s">
        <v>20</v>
      </c>
      <c r="N5" s="100" t="s">
        <v>21</v>
      </c>
      <c r="O5" s="488"/>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77.25" customHeight="1">
      <c r="A6" s="448" t="s">
        <v>158</v>
      </c>
      <c r="B6" s="448" t="s">
        <v>22</v>
      </c>
      <c r="C6" s="66" t="s">
        <v>159</v>
      </c>
      <c r="D6" s="2" t="s">
        <v>91</v>
      </c>
      <c r="E6" s="6" t="s">
        <v>160</v>
      </c>
      <c r="F6" s="45">
        <v>45658</v>
      </c>
      <c r="G6" s="45">
        <v>45746</v>
      </c>
      <c r="H6" s="6">
        <v>0.25</v>
      </c>
      <c r="I6" s="6"/>
      <c r="J6" s="6">
        <f>+I6*H6</f>
        <v>0</v>
      </c>
      <c r="K6" s="214">
        <v>0.33</v>
      </c>
      <c r="L6" s="214">
        <f>SUM(J6:J9)*K6</f>
        <v>0</v>
      </c>
      <c r="M6" s="248">
        <f>+L6/K6</f>
        <v>0</v>
      </c>
      <c r="N6" s="225">
        <v>32000000</v>
      </c>
      <c r="O6" s="227" t="s">
        <v>26</v>
      </c>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ht="39.75" customHeight="1">
      <c r="A7" s="448"/>
      <c r="B7" s="448"/>
      <c r="C7" s="66" t="s">
        <v>166</v>
      </c>
      <c r="D7" s="2" t="s">
        <v>91</v>
      </c>
      <c r="E7" s="6" t="s">
        <v>167</v>
      </c>
      <c r="F7" s="45">
        <v>45748</v>
      </c>
      <c r="G7" s="45">
        <v>45838</v>
      </c>
      <c r="H7" s="6">
        <v>0.25</v>
      </c>
      <c r="I7" s="6"/>
      <c r="J7" s="6">
        <f>+I7*H7</f>
        <v>0</v>
      </c>
      <c r="K7" s="215"/>
      <c r="L7" s="215"/>
      <c r="M7" s="249"/>
      <c r="N7" s="226"/>
      <c r="O7" s="228"/>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row>
    <row r="8" spans="1:90" ht="77.25" customHeight="1">
      <c r="A8" s="448"/>
      <c r="B8" s="448"/>
      <c r="C8" s="66" t="s">
        <v>172</v>
      </c>
      <c r="D8" s="2" t="s">
        <v>91</v>
      </c>
      <c r="E8" s="6" t="s">
        <v>173</v>
      </c>
      <c r="F8" s="45">
        <v>45689</v>
      </c>
      <c r="G8" s="45">
        <v>45716</v>
      </c>
      <c r="H8" s="6">
        <v>0.25</v>
      </c>
      <c r="I8" s="6"/>
      <c r="J8" s="6">
        <f>+I8*H8</f>
        <v>0</v>
      </c>
      <c r="K8" s="215"/>
      <c r="L8" s="215"/>
      <c r="M8" s="249"/>
      <c r="N8" s="226"/>
      <c r="O8" s="228"/>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row>
    <row r="9" spans="1:90" s="76" customFormat="1" ht="72.75" customHeight="1">
      <c r="A9" s="448"/>
      <c r="B9" s="448"/>
      <c r="C9" s="71" t="s">
        <v>161</v>
      </c>
      <c r="D9" s="72" t="s">
        <v>91</v>
      </c>
      <c r="E9" s="6" t="s">
        <v>162</v>
      </c>
      <c r="F9" s="45">
        <v>45748</v>
      </c>
      <c r="G9" s="45">
        <v>45838</v>
      </c>
      <c r="H9" s="6">
        <v>0.25</v>
      </c>
      <c r="I9" s="6"/>
      <c r="J9" s="6">
        <f>+I9*H9</f>
        <v>0</v>
      </c>
      <c r="K9" s="215"/>
      <c r="L9" s="215"/>
      <c r="M9" s="249"/>
      <c r="N9" s="226"/>
      <c r="O9" s="228"/>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row>
    <row r="10" spans="1:90" s="76" customFormat="1" ht="54.75" customHeight="1">
      <c r="A10" s="494" t="s">
        <v>163</v>
      </c>
      <c r="B10" s="502" t="s">
        <v>22</v>
      </c>
      <c r="C10" s="74" t="s">
        <v>164</v>
      </c>
      <c r="D10" s="72" t="s">
        <v>91</v>
      </c>
      <c r="E10" s="6" t="s">
        <v>165</v>
      </c>
      <c r="F10" s="77">
        <v>45658</v>
      </c>
      <c r="G10" s="77">
        <v>45777</v>
      </c>
      <c r="H10" s="78">
        <v>0.33</v>
      </c>
      <c r="I10" s="91"/>
      <c r="J10" s="78">
        <f>+I10*H10</f>
        <v>0</v>
      </c>
      <c r="K10" s="491">
        <v>0.34</v>
      </c>
      <c r="L10" s="491">
        <f>SUM(J10:J15)*K10</f>
        <v>0</v>
      </c>
      <c r="M10" s="491">
        <f>+L10/K10</f>
        <v>0</v>
      </c>
      <c r="N10" s="499"/>
      <c r="O10" s="502" t="s">
        <v>26</v>
      </c>
    </row>
    <row r="11" spans="1:90" s="76" customFormat="1" ht="37.5" customHeight="1">
      <c r="A11" s="494"/>
      <c r="B11" s="503"/>
      <c r="C11" s="495" t="s">
        <v>170</v>
      </c>
      <c r="D11" s="497" t="s">
        <v>91</v>
      </c>
      <c r="E11" s="525" t="s">
        <v>171</v>
      </c>
      <c r="F11" s="77">
        <v>45748</v>
      </c>
      <c r="G11" s="77">
        <v>45899</v>
      </c>
      <c r="H11" s="491">
        <v>0.33</v>
      </c>
      <c r="I11" s="491"/>
      <c r="J11" s="491">
        <f t="shared" ref="J11" si="0">+I11*H11</f>
        <v>0</v>
      </c>
      <c r="K11" s="492"/>
      <c r="L11" s="492"/>
      <c r="M11" s="492"/>
      <c r="N11" s="500"/>
      <c r="O11" s="503"/>
    </row>
    <row r="12" spans="1:90" s="76" customFormat="1" ht="36.75" customHeight="1">
      <c r="A12" s="494"/>
      <c r="B12" s="503"/>
      <c r="C12" s="523"/>
      <c r="D12" s="524"/>
      <c r="E12" s="526"/>
      <c r="F12" s="77">
        <v>45901</v>
      </c>
      <c r="G12" s="77">
        <v>46021</v>
      </c>
      <c r="H12" s="493"/>
      <c r="I12" s="493"/>
      <c r="J12" s="493"/>
      <c r="K12" s="492"/>
      <c r="L12" s="492"/>
      <c r="M12" s="492"/>
      <c r="N12" s="500"/>
      <c r="O12" s="503"/>
    </row>
    <row r="13" spans="1:90" s="76" customFormat="1" ht="24.75" customHeight="1">
      <c r="A13" s="494"/>
      <c r="B13" s="503"/>
      <c r="C13" s="495" t="s">
        <v>168</v>
      </c>
      <c r="D13" s="497" t="s">
        <v>91</v>
      </c>
      <c r="E13" s="428" t="s">
        <v>169</v>
      </c>
      <c r="F13" s="77">
        <v>45658</v>
      </c>
      <c r="G13" s="77">
        <v>45777</v>
      </c>
      <c r="H13" s="491">
        <v>0.34</v>
      </c>
      <c r="I13" s="491"/>
      <c r="J13" s="491">
        <f>+I13*H13</f>
        <v>0</v>
      </c>
      <c r="K13" s="492"/>
      <c r="L13" s="492"/>
      <c r="M13" s="492"/>
      <c r="N13" s="500"/>
      <c r="O13" s="503"/>
    </row>
    <row r="14" spans="1:90" s="76" customFormat="1" ht="19.5" customHeight="1">
      <c r="A14" s="494"/>
      <c r="B14" s="503"/>
      <c r="C14" s="523"/>
      <c r="D14" s="524"/>
      <c r="E14" s="429"/>
      <c r="F14" s="77">
        <v>45778</v>
      </c>
      <c r="G14" s="77" t="s">
        <v>126</v>
      </c>
      <c r="H14" s="492"/>
      <c r="I14" s="492"/>
      <c r="J14" s="492"/>
      <c r="K14" s="492"/>
      <c r="L14" s="492"/>
      <c r="M14" s="492"/>
      <c r="N14" s="500"/>
      <c r="O14" s="503"/>
    </row>
    <row r="15" spans="1:90" s="76" customFormat="1" ht="21.75" customHeight="1">
      <c r="A15" s="494"/>
      <c r="B15" s="504"/>
      <c r="C15" s="496"/>
      <c r="D15" s="498"/>
      <c r="E15" s="430"/>
      <c r="F15" s="77">
        <v>45901</v>
      </c>
      <c r="G15" s="77">
        <v>46022</v>
      </c>
      <c r="H15" s="493"/>
      <c r="I15" s="493"/>
      <c r="J15" s="493"/>
      <c r="K15" s="493"/>
      <c r="L15" s="493"/>
      <c r="M15" s="493"/>
      <c r="N15" s="501"/>
      <c r="O15" s="504"/>
    </row>
    <row r="16" spans="1:90" s="76" customFormat="1" ht="23.25" customHeight="1">
      <c r="A16" s="494" t="s">
        <v>556</v>
      </c>
      <c r="B16" s="494" t="s">
        <v>22</v>
      </c>
      <c r="C16" s="507" t="s">
        <v>174</v>
      </c>
      <c r="D16" s="508" t="s">
        <v>129</v>
      </c>
      <c r="E16" s="494" t="s">
        <v>175</v>
      </c>
      <c r="F16" s="77">
        <v>45658</v>
      </c>
      <c r="G16" s="77" t="s">
        <v>84</v>
      </c>
      <c r="H16" s="505">
        <v>0.2</v>
      </c>
      <c r="I16" s="505"/>
      <c r="J16" s="505">
        <f t="shared" ref="J16" si="1">+I16*H16</f>
        <v>0</v>
      </c>
      <c r="K16" s="491">
        <v>0.33</v>
      </c>
      <c r="L16" s="512">
        <f>SUM(J16:J23)*K16</f>
        <v>0</v>
      </c>
      <c r="M16" s="491">
        <f>+L16/K16</f>
        <v>0</v>
      </c>
      <c r="N16" s="499"/>
      <c r="O16" s="502" t="s">
        <v>26</v>
      </c>
    </row>
    <row r="17" spans="1:15" ht="24" customHeight="1">
      <c r="A17" s="494"/>
      <c r="B17" s="494"/>
      <c r="C17" s="507"/>
      <c r="D17" s="508"/>
      <c r="E17" s="494"/>
      <c r="F17" s="77">
        <v>45778</v>
      </c>
      <c r="G17" s="77">
        <v>45899</v>
      </c>
      <c r="H17" s="505"/>
      <c r="I17" s="505"/>
      <c r="J17" s="505"/>
      <c r="K17" s="492"/>
      <c r="L17" s="513"/>
      <c r="M17" s="492"/>
      <c r="N17" s="500"/>
      <c r="O17" s="503"/>
    </row>
    <row r="18" spans="1:15" ht="28.5" customHeight="1">
      <c r="A18" s="494"/>
      <c r="B18" s="494"/>
      <c r="C18" s="507"/>
      <c r="D18" s="508"/>
      <c r="E18" s="494"/>
      <c r="F18" s="77">
        <v>45901</v>
      </c>
      <c r="G18" s="77">
        <v>46021</v>
      </c>
      <c r="H18" s="505"/>
      <c r="I18" s="505"/>
      <c r="J18" s="505"/>
      <c r="K18" s="492"/>
      <c r="L18" s="513"/>
      <c r="M18" s="492"/>
      <c r="N18" s="500"/>
      <c r="O18" s="503"/>
    </row>
    <row r="19" spans="1:15" ht="49.5" customHeight="1">
      <c r="A19" s="494"/>
      <c r="B19" s="494"/>
      <c r="C19" s="88" t="s">
        <v>179</v>
      </c>
      <c r="D19" s="88" t="s">
        <v>91</v>
      </c>
      <c r="E19" s="88" t="s">
        <v>176</v>
      </c>
      <c r="F19" s="77">
        <v>45748</v>
      </c>
      <c r="G19" s="77">
        <v>45838</v>
      </c>
      <c r="H19" s="70">
        <v>0.2</v>
      </c>
      <c r="I19" s="70"/>
      <c r="J19" s="78">
        <f t="shared" ref="J19" si="2">+I19*H19</f>
        <v>0</v>
      </c>
      <c r="K19" s="492"/>
      <c r="L19" s="513"/>
      <c r="M19" s="492"/>
      <c r="N19" s="500"/>
      <c r="O19" s="503"/>
    </row>
    <row r="20" spans="1:15" ht="44.25" customHeight="1">
      <c r="A20" s="494"/>
      <c r="B20" s="494"/>
      <c r="C20" s="88" t="s">
        <v>180</v>
      </c>
      <c r="D20" s="37" t="s">
        <v>91</v>
      </c>
      <c r="E20" s="88" t="s">
        <v>178</v>
      </c>
      <c r="F20" s="77">
        <v>45901</v>
      </c>
      <c r="G20" s="77">
        <v>46021</v>
      </c>
      <c r="H20" s="70">
        <v>0.2</v>
      </c>
      <c r="I20" s="70"/>
      <c r="J20" s="70">
        <f>+I20*H20</f>
        <v>0</v>
      </c>
      <c r="K20" s="492"/>
      <c r="L20" s="513"/>
      <c r="M20" s="492"/>
      <c r="N20" s="500"/>
      <c r="O20" s="503"/>
    </row>
    <row r="21" spans="1:15" ht="44.25" customHeight="1">
      <c r="A21" s="494"/>
      <c r="B21" s="494"/>
      <c r="C21" s="88" t="s">
        <v>181</v>
      </c>
      <c r="D21" s="37" t="s">
        <v>154</v>
      </c>
      <c r="E21" s="88" t="s">
        <v>182</v>
      </c>
      <c r="F21" s="77">
        <v>45748</v>
      </c>
      <c r="G21" s="77">
        <v>45838</v>
      </c>
      <c r="H21" s="70">
        <v>0.2</v>
      </c>
      <c r="I21" s="70"/>
      <c r="J21" s="70">
        <f>+I21*H21</f>
        <v>0</v>
      </c>
      <c r="K21" s="492"/>
      <c r="L21" s="513"/>
      <c r="M21" s="492"/>
      <c r="N21" s="500"/>
      <c r="O21" s="503"/>
    </row>
    <row r="22" spans="1:15" ht="32.25" customHeight="1">
      <c r="A22" s="494"/>
      <c r="B22" s="494"/>
      <c r="C22" s="507" t="s">
        <v>183</v>
      </c>
      <c r="D22" s="506" t="s">
        <v>154</v>
      </c>
      <c r="E22" s="494" t="s">
        <v>184</v>
      </c>
      <c r="F22" s="77">
        <v>45748</v>
      </c>
      <c r="G22" s="77">
        <v>45838</v>
      </c>
      <c r="H22" s="509">
        <v>0.2</v>
      </c>
      <c r="I22" s="509"/>
      <c r="J22" s="509">
        <f>+I22*H22</f>
        <v>0</v>
      </c>
      <c r="K22" s="492"/>
      <c r="L22" s="513"/>
      <c r="M22" s="492"/>
      <c r="N22" s="500"/>
      <c r="O22" s="503"/>
    </row>
    <row r="23" spans="1:15" ht="40.5" customHeight="1">
      <c r="A23" s="494"/>
      <c r="B23" s="494"/>
      <c r="C23" s="507"/>
      <c r="D23" s="506"/>
      <c r="E23" s="494"/>
      <c r="F23" s="77">
        <v>45901</v>
      </c>
      <c r="G23" s="77">
        <v>46021</v>
      </c>
      <c r="H23" s="511"/>
      <c r="I23" s="511"/>
      <c r="J23" s="511"/>
      <c r="K23" s="493"/>
      <c r="L23" s="514"/>
      <c r="M23" s="493"/>
      <c r="N23" s="501"/>
      <c r="O23" s="504"/>
    </row>
    <row r="24" spans="1:15" ht="21" customHeight="1">
      <c r="A24" s="527" t="s">
        <v>255</v>
      </c>
      <c r="B24" s="527" t="s">
        <v>157</v>
      </c>
      <c r="C24" s="102"/>
      <c r="D24" s="101"/>
      <c r="E24" s="84"/>
      <c r="F24" s="85"/>
      <c r="G24" s="85"/>
      <c r="H24" s="103"/>
      <c r="I24" s="103"/>
      <c r="J24" s="103"/>
      <c r="K24" s="86"/>
      <c r="L24" s="104"/>
      <c r="M24" s="86"/>
      <c r="N24" s="87"/>
      <c r="O24" s="84"/>
    </row>
    <row r="25" spans="1:15" ht="18" customHeight="1">
      <c r="A25" s="527"/>
      <c r="B25" s="527"/>
      <c r="C25" s="102"/>
      <c r="D25" s="101"/>
      <c r="E25" s="84"/>
      <c r="F25" s="85"/>
      <c r="G25" s="85"/>
      <c r="H25" s="103"/>
      <c r="I25" s="103"/>
      <c r="J25" s="103"/>
      <c r="K25" s="86"/>
      <c r="L25" s="104"/>
      <c r="M25" s="86"/>
      <c r="N25" s="87"/>
      <c r="O25" s="84"/>
    </row>
    <row r="26" spans="1:15" ht="19.5" customHeight="1">
      <c r="A26" s="527"/>
      <c r="B26" s="527"/>
      <c r="C26" s="102"/>
      <c r="D26" s="101"/>
      <c r="E26" s="84"/>
      <c r="F26" s="85"/>
      <c r="G26" s="85"/>
      <c r="H26" s="103"/>
      <c r="I26" s="103"/>
      <c r="J26" s="103"/>
      <c r="K26" s="86"/>
      <c r="L26" s="104"/>
      <c r="M26" s="86"/>
      <c r="N26" s="87"/>
      <c r="O26" s="84"/>
    </row>
    <row r="27" spans="1:15" ht="6.75" customHeight="1">
      <c r="A27" s="527"/>
      <c r="B27" s="527"/>
      <c r="C27" s="102"/>
      <c r="D27" s="101"/>
      <c r="E27" s="84"/>
      <c r="F27" s="85"/>
      <c r="G27" s="85"/>
      <c r="H27" s="103"/>
      <c r="I27" s="103"/>
      <c r="J27" s="103"/>
      <c r="K27" s="86"/>
      <c r="L27" s="104"/>
      <c r="M27" s="86"/>
      <c r="N27" s="87"/>
      <c r="O27" s="84"/>
    </row>
    <row r="28" spans="1:15" ht="44.25" customHeight="1">
      <c r="A28" s="527"/>
      <c r="B28" s="527"/>
      <c r="C28" s="102"/>
      <c r="D28" s="101"/>
      <c r="E28" s="84"/>
      <c r="F28" s="85"/>
      <c r="G28" s="85"/>
      <c r="H28" s="103"/>
      <c r="I28" s="103"/>
      <c r="J28" s="103"/>
      <c r="K28" s="86"/>
      <c r="L28" s="104"/>
      <c r="M28" s="86"/>
      <c r="N28" s="87"/>
      <c r="O28" s="84"/>
    </row>
    <row r="29" spans="1:15" ht="44.25" customHeight="1">
      <c r="A29" s="84"/>
      <c r="B29" s="101"/>
      <c r="C29" s="102"/>
      <c r="D29" s="101"/>
      <c r="E29" s="84"/>
      <c r="F29" s="85"/>
      <c r="G29" s="85"/>
      <c r="H29" s="103"/>
      <c r="I29" s="103"/>
      <c r="J29" s="103"/>
      <c r="K29" s="86"/>
      <c r="L29" s="104"/>
      <c r="M29" s="86"/>
      <c r="N29" s="87"/>
      <c r="O29" s="84"/>
    </row>
    <row r="30" spans="1:15" ht="44.25" customHeight="1">
      <c r="A30" s="84"/>
      <c r="B30" s="101"/>
      <c r="C30" s="102"/>
      <c r="D30" s="101"/>
      <c r="E30" s="84"/>
      <c r="F30" s="85"/>
      <c r="G30" s="85"/>
      <c r="H30" s="103"/>
      <c r="I30" s="103"/>
      <c r="J30" s="103"/>
      <c r="K30" s="86"/>
      <c r="L30" s="104"/>
      <c r="M30" s="86"/>
      <c r="N30" s="87"/>
      <c r="O30" s="84"/>
    </row>
    <row r="31" spans="1:15" ht="44.25" customHeight="1">
      <c r="A31" s="84"/>
      <c r="B31" s="101"/>
      <c r="C31" s="102"/>
      <c r="D31" s="101"/>
      <c r="E31" s="84"/>
      <c r="F31" s="85"/>
      <c r="G31" s="85"/>
      <c r="H31" s="103"/>
      <c r="I31" s="103"/>
      <c r="J31" s="103"/>
      <c r="K31" s="86"/>
      <c r="L31" s="104"/>
      <c r="M31" s="86"/>
      <c r="N31" s="87"/>
      <c r="O31" s="84"/>
    </row>
    <row r="32" spans="1:15" ht="44.25" customHeight="1">
      <c r="A32" s="84"/>
      <c r="B32" s="101"/>
      <c r="C32" s="102"/>
      <c r="D32" s="101"/>
      <c r="E32" s="84"/>
      <c r="F32" s="85"/>
      <c r="G32" s="85"/>
      <c r="H32" s="103"/>
      <c r="I32" s="103"/>
      <c r="J32" s="103"/>
      <c r="K32" s="86"/>
      <c r="L32" s="104"/>
      <c r="M32" s="86"/>
      <c r="N32" s="87"/>
      <c r="O32" s="84"/>
    </row>
  </sheetData>
  <mergeCells count="54">
    <mergeCell ref="N16:N23"/>
    <mergeCell ref="O16:O23"/>
    <mergeCell ref="A24:A28"/>
    <mergeCell ref="B24:B28"/>
    <mergeCell ref="D16:D18"/>
    <mergeCell ref="C22:C23"/>
    <mergeCell ref="D22:D23"/>
    <mergeCell ref="E22:E23"/>
    <mergeCell ref="A16:A23"/>
    <mergeCell ref="I16:I18"/>
    <mergeCell ref="J16:J18"/>
    <mergeCell ref="K16:K23"/>
    <mergeCell ref="L16:L23"/>
    <mergeCell ref="C16:C18"/>
    <mergeCell ref="E16:E18"/>
    <mergeCell ref="H16:H18"/>
    <mergeCell ref="B16:B23"/>
    <mergeCell ref="H22:H23"/>
    <mergeCell ref="I22:I23"/>
    <mergeCell ref="J22:J23"/>
    <mergeCell ref="O10:O15"/>
    <mergeCell ref="B10:B15"/>
    <mergeCell ref="C11:C12"/>
    <mergeCell ref="D11:D12"/>
    <mergeCell ref="E11:E12"/>
    <mergeCell ref="H11:H12"/>
    <mergeCell ref="H13:H15"/>
    <mergeCell ref="I11:I12"/>
    <mergeCell ref="I13:I15"/>
    <mergeCell ref="J11:J12"/>
    <mergeCell ref="J13:J15"/>
    <mergeCell ref="M16:M23"/>
    <mergeCell ref="O6:O9"/>
    <mergeCell ref="A6:A9"/>
    <mergeCell ref="B6:B9"/>
    <mergeCell ref="K6:K9"/>
    <mergeCell ref="L6:L9"/>
    <mergeCell ref="M6:M9"/>
    <mergeCell ref="N6:N9"/>
    <mergeCell ref="A10:A15"/>
    <mergeCell ref="K10:K15"/>
    <mergeCell ref="L10:L15"/>
    <mergeCell ref="M10:M15"/>
    <mergeCell ref="N10:N15"/>
    <mergeCell ref="C13:C15"/>
    <mergeCell ref="D13:D15"/>
    <mergeCell ref="E13:E15"/>
    <mergeCell ref="A1:A3"/>
    <mergeCell ref="B1:O3"/>
    <mergeCell ref="A4:A5"/>
    <mergeCell ref="E4:E5"/>
    <mergeCell ref="F4:G4"/>
    <mergeCell ref="H4:H5"/>
    <mergeCell ref="O4:O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A2DAA-CF8B-4574-BA1E-96064802E58C}">
  <dimension ref="A1:CL19"/>
  <sheetViews>
    <sheetView workbookViewId="0">
      <selection activeCell="C14" sqref="C14"/>
    </sheetView>
  </sheetViews>
  <sheetFormatPr baseColWidth="10" defaultRowHeight="15"/>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s>
  <sheetData>
    <row r="1" spans="1:90">
      <c r="A1" s="198"/>
      <c r="B1" s="479" t="s">
        <v>197</v>
      </c>
      <c r="C1" s="479"/>
      <c r="D1" s="479"/>
      <c r="E1" s="479"/>
      <c r="F1" s="479"/>
      <c r="G1" s="479"/>
      <c r="H1" s="479"/>
      <c r="I1" s="479"/>
      <c r="J1" s="479"/>
      <c r="K1" s="479"/>
      <c r="L1" s="479"/>
      <c r="M1" s="479"/>
      <c r="N1" s="479"/>
      <c r="O1" s="47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479"/>
      <c r="C2" s="479"/>
      <c r="D2" s="479"/>
      <c r="E2" s="479"/>
      <c r="F2" s="479"/>
      <c r="G2" s="479"/>
      <c r="H2" s="479"/>
      <c r="I2" s="479"/>
      <c r="J2" s="479"/>
      <c r="K2" s="479"/>
      <c r="L2" s="479"/>
      <c r="M2" s="479"/>
      <c r="N2" s="479"/>
      <c r="O2" s="47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480"/>
      <c r="C3" s="480"/>
      <c r="D3" s="480"/>
      <c r="E3" s="480"/>
      <c r="F3" s="480"/>
      <c r="G3" s="480"/>
      <c r="H3" s="480"/>
      <c r="I3" s="480"/>
      <c r="J3" s="480"/>
      <c r="K3" s="480"/>
      <c r="L3" s="480"/>
      <c r="M3" s="480"/>
      <c r="N3" s="480"/>
      <c r="O3" s="48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481" t="s">
        <v>20</v>
      </c>
      <c r="B4" s="93" t="s">
        <v>1</v>
      </c>
      <c r="C4" s="94" t="s">
        <v>2</v>
      </c>
      <c r="D4" s="95" t="s">
        <v>1</v>
      </c>
      <c r="E4" s="483" t="s">
        <v>3</v>
      </c>
      <c r="F4" s="485" t="s">
        <v>4</v>
      </c>
      <c r="G4" s="486"/>
      <c r="H4" s="483" t="s">
        <v>5</v>
      </c>
      <c r="I4" s="96" t="s">
        <v>6</v>
      </c>
      <c r="J4" s="93" t="s">
        <v>7</v>
      </c>
      <c r="K4" s="96" t="s">
        <v>8</v>
      </c>
      <c r="L4" s="96" t="s">
        <v>7</v>
      </c>
      <c r="M4" s="96" t="s">
        <v>9</v>
      </c>
      <c r="N4" s="97" t="s">
        <v>10</v>
      </c>
      <c r="O4" s="487"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482"/>
      <c r="B5" s="95" t="s">
        <v>12</v>
      </c>
      <c r="C5" s="98" t="s">
        <v>13</v>
      </c>
      <c r="D5" s="99" t="s">
        <v>14</v>
      </c>
      <c r="E5" s="484"/>
      <c r="F5" s="99" t="s">
        <v>15</v>
      </c>
      <c r="G5" s="99" t="s">
        <v>16</v>
      </c>
      <c r="H5" s="484"/>
      <c r="I5" s="96" t="s">
        <v>17</v>
      </c>
      <c r="J5" s="93" t="s">
        <v>18</v>
      </c>
      <c r="K5" s="96" t="s">
        <v>19</v>
      </c>
      <c r="L5" s="96" t="s">
        <v>20</v>
      </c>
      <c r="M5" s="96" t="s">
        <v>20</v>
      </c>
      <c r="N5" s="100" t="s">
        <v>21</v>
      </c>
      <c r="O5" s="488"/>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48.75" customHeight="1">
      <c r="A6" s="448" t="s">
        <v>187</v>
      </c>
      <c r="B6" s="205" t="s">
        <v>53</v>
      </c>
      <c r="C6" s="441" t="s">
        <v>188</v>
      </c>
      <c r="D6" s="205" t="s">
        <v>69</v>
      </c>
      <c r="E6" s="428" t="s">
        <v>189</v>
      </c>
      <c r="F6" s="45">
        <v>45658</v>
      </c>
      <c r="G6" s="45">
        <v>45838</v>
      </c>
      <c r="H6" s="428">
        <v>0.25</v>
      </c>
      <c r="I6" s="428"/>
      <c r="J6" s="428">
        <f>+I6*H6</f>
        <v>0</v>
      </c>
      <c r="K6" s="431">
        <v>1</v>
      </c>
      <c r="L6" s="431">
        <f>SUM(J6:J14)*K6</f>
        <v>0</v>
      </c>
      <c r="M6" s="477">
        <f>+L6/K6</f>
        <v>0</v>
      </c>
      <c r="N6" s="478">
        <v>32000000</v>
      </c>
      <c r="O6" s="475" t="s">
        <v>26</v>
      </c>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ht="42.75" customHeight="1">
      <c r="A7" s="448"/>
      <c r="B7" s="206"/>
      <c r="C7" s="443"/>
      <c r="D7" s="207"/>
      <c r="E7" s="430"/>
      <c r="F7" s="45">
        <v>45839</v>
      </c>
      <c r="G7" s="45">
        <v>46022</v>
      </c>
      <c r="H7" s="430"/>
      <c r="I7" s="430"/>
      <c r="J7" s="430"/>
      <c r="K7" s="431"/>
      <c r="L7" s="431"/>
      <c r="M7" s="477"/>
      <c r="N7" s="478"/>
      <c r="O7" s="475"/>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row>
    <row r="8" spans="1:90" ht="24.75" customHeight="1">
      <c r="A8" s="448"/>
      <c r="B8" s="206"/>
      <c r="C8" s="441" t="s">
        <v>190</v>
      </c>
      <c r="D8" s="205" t="s">
        <v>69</v>
      </c>
      <c r="E8" s="428" t="s">
        <v>191</v>
      </c>
      <c r="F8" s="45">
        <v>45658</v>
      </c>
      <c r="G8" s="45">
        <v>45747</v>
      </c>
      <c r="H8" s="428">
        <v>0.25</v>
      </c>
      <c r="I8" s="428"/>
      <c r="J8" s="428">
        <f>+I8*H8</f>
        <v>0</v>
      </c>
      <c r="K8" s="431"/>
      <c r="L8" s="431"/>
      <c r="M8" s="477"/>
      <c r="N8" s="478"/>
      <c r="O8" s="475"/>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row>
    <row r="9" spans="1:90" ht="24.75" customHeight="1">
      <c r="A9" s="448"/>
      <c r="B9" s="206"/>
      <c r="C9" s="442"/>
      <c r="D9" s="206"/>
      <c r="E9" s="429"/>
      <c r="F9" s="45">
        <v>45748</v>
      </c>
      <c r="G9" s="45">
        <v>45838</v>
      </c>
      <c r="H9" s="429"/>
      <c r="I9" s="429"/>
      <c r="J9" s="429"/>
      <c r="K9" s="431"/>
      <c r="L9" s="431"/>
      <c r="M9" s="477"/>
      <c r="N9" s="478"/>
      <c r="O9" s="475"/>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row>
    <row r="10" spans="1:90" ht="26.25" customHeight="1">
      <c r="A10" s="448"/>
      <c r="B10" s="206"/>
      <c r="C10" s="442"/>
      <c r="D10" s="206"/>
      <c r="E10" s="429"/>
      <c r="F10" s="45">
        <v>45839</v>
      </c>
      <c r="G10" s="45">
        <v>45930</v>
      </c>
      <c r="H10" s="429"/>
      <c r="I10" s="429"/>
      <c r="J10" s="429"/>
      <c r="K10" s="431"/>
      <c r="L10" s="431"/>
      <c r="M10" s="477"/>
      <c r="N10" s="478"/>
      <c r="O10" s="475"/>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row>
    <row r="11" spans="1:90" ht="29.25" customHeight="1">
      <c r="A11" s="448"/>
      <c r="B11" s="206"/>
      <c r="C11" s="443"/>
      <c r="D11" s="207"/>
      <c r="E11" s="430"/>
      <c r="F11" s="45">
        <v>45931</v>
      </c>
      <c r="G11" s="45">
        <v>46022</v>
      </c>
      <c r="H11" s="430"/>
      <c r="I11" s="430"/>
      <c r="J11" s="430"/>
      <c r="K11" s="431"/>
      <c r="L11" s="431"/>
      <c r="M11" s="477"/>
      <c r="N11" s="478"/>
      <c r="O11" s="475"/>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row>
    <row r="12" spans="1:90" ht="30.75" customHeight="1">
      <c r="A12" s="448"/>
      <c r="B12" s="206"/>
      <c r="C12" s="441" t="s">
        <v>194</v>
      </c>
      <c r="D12" s="205" t="s">
        <v>69</v>
      </c>
      <c r="E12" s="428" t="s">
        <v>195</v>
      </c>
      <c r="F12" s="45">
        <v>45658</v>
      </c>
      <c r="G12" s="45">
        <v>45838</v>
      </c>
      <c r="H12" s="428">
        <v>0.25</v>
      </c>
      <c r="I12" s="428"/>
      <c r="J12" s="428">
        <f>+I12*H12</f>
        <v>0</v>
      </c>
      <c r="K12" s="431"/>
      <c r="L12" s="431"/>
      <c r="M12" s="477"/>
      <c r="N12" s="478"/>
      <c r="O12" s="475"/>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c r="BT12" s="63"/>
      <c r="BU12" s="63"/>
      <c r="BV12" s="63"/>
      <c r="BW12" s="63"/>
      <c r="BX12" s="63"/>
      <c r="BY12" s="63"/>
      <c r="BZ12" s="63"/>
      <c r="CA12" s="63"/>
      <c r="CB12" s="63"/>
      <c r="CC12" s="63"/>
      <c r="CD12" s="63"/>
      <c r="CE12" s="63"/>
      <c r="CF12" s="63"/>
      <c r="CG12" s="63"/>
      <c r="CH12" s="63"/>
      <c r="CI12" s="63"/>
      <c r="CJ12" s="63"/>
      <c r="CK12" s="63"/>
      <c r="CL12" s="63"/>
    </row>
    <row r="13" spans="1:90" ht="33" customHeight="1">
      <c r="A13" s="448"/>
      <c r="B13" s="207"/>
      <c r="C13" s="443"/>
      <c r="D13" s="207"/>
      <c r="E13" s="430"/>
      <c r="F13" s="45">
        <v>45839</v>
      </c>
      <c r="G13" s="45">
        <v>46022</v>
      </c>
      <c r="H13" s="430"/>
      <c r="I13" s="430"/>
      <c r="J13" s="430"/>
      <c r="K13" s="431"/>
      <c r="L13" s="431"/>
      <c r="M13" s="477"/>
      <c r="N13" s="478"/>
      <c r="O13" s="475"/>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row>
    <row r="14" spans="1:90" s="76" customFormat="1" ht="72.75" customHeight="1">
      <c r="A14" s="448"/>
      <c r="B14" s="59" t="s">
        <v>32</v>
      </c>
      <c r="C14" s="175" t="s">
        <v>192</v>
      </c>
      <c r="D14" s="72" t="s">
        <v>140</v>
      </c>
      <c r="E14" s="6" t="s">
        <v>193</v>
      </c>
      <c r="F14" s="45">
        <v>45809</v>
      </c>
      <c r="G14" s="45">
        <v>46021</v>
      </c>
      <c r="H14" s="6">
        <v>0.25</v>
      </c>
      <c r="I14" s="6"/>
      <c r="J14" s="6">
        <f>+I14*H14</f>
        <v>0</v>
      </c>
      <c r="K14" s="431"/>
      <c r="L14" s="431"/>
      <c r="M14" s="477"/>
      <c r="N14" s="478"/>
      <c r="O14" s="4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row>
    <row r="15" spans="1:90">
      <c r="A15" s="527" t="s">
        <v>256</v>
      </c>
      <c r="B15" s="527" t="s">
        <v>80</v>
      </c>
    </row>
    <row r="16" spans="1:90">
      <c r="A16" s="527"/>
      <c r="B16" s="527"/>
    </row>
    <row r="17" spans="1:2">
      <c r="A17" s="527"/>
      <c r="B17" s="527"/>
    </row>
    <row r="18" spans="1:2">
      <c r="A18" s="527"/>
      <c r="B18" s="527"/>
    </row>
    <row r="19" spans="1:2" ht="30" customHeight="1">
      <c r="A19" s="527"/>
      <c r="B19" s="527"/>
    </row>
  </sheetData>
  <mergeCells count="34">
    <mergeCell ref="A15:A19"/>
    <mergeCell ref="B15:B19"/>
    <mergeCell ref="C12:C13"/>
    <mergeCell ref="D12:D13"/>
    <mergeCell ref="C8:C11"/>
    <mergeCell ref="D8:D11"/>
    <mergeCell ref="E8:E11"/>
    <mergeCell ref="H8:H11"/>
    <mergeCell ref="I8:I11"/>
    <mergeCell ref="J8:J11"/>
    <mergeCell ref="B6:B13"/>
    <mergeCell ref="O6:O14"/>
    <mergeCell ref="A6:A14"/>
    <mergeCell ref="K6:K14"/>
    <mergeCell ref="L6:L14"/>
    <mergeCell ref="M6:M14"/>
    <mergeCell ref="N6:N14"/>
    <mergeCell ref="C6:C7"/>
    <mergeCell ref="D6:D7"/>
    <mergeCell ref="E6:E7"/>
    <mergeCell ref="H6:H7"/>
    <mergeCell ref="E12:E13"/>
    <mergeCell ref="H12:H13"/>
    <mergeCell ref="I12:I13"/>
    <mergeCell ref="J12:J13"/>
    <mergeCell ref="I6:I7"/>
    <mergeCell ref="J6:J7"/>
    <mergeCell ref="A1:A3"/>
    <mergeCell ref="B1:O3"/>
    <mergeCell ref="A4:A5"/>
    <mergeCell ref="E4:E5"/>
    <mergeCell ref="F4:G4"/>
    <mergeCell ref="H4:H5"/>
    <mergeCell ref="O4:O5"/>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1EBF8-BDD6-426A-887C-602F7EA637C6}">
  <sheetPr>
    <tabColor theme="2" tint="-0.749992370372631"/>
  </sheetPr>
  <dimension ref="A1:K39"/>
  <sheetViews>
    <sheetView workbookViewId="0">
      <selection activeCell="O10" sqref="O10"/>
    </sheetView>
  </sheetViews>
  <sheetFormatPr baseColWidth="10" defaultRowHeight="15"/>
  <sheetData>
    <row r="1" spans="1:11" ht="15" customHeight="1">
      <c r="A1" s="198"/>
      <c r="B1" s="198"/>
      <c r="C1" s="200" t="s">
        <v>198</v>
      </c>
      <c r="D1" s="200"/>
      <c r="E1" s="200"/>
      <c r="F1" s="200"/>
      <c r="G1" s="200"/>
      <c r="H1" s="200"/>
      <c r="I1" s="200"/>
      <c r="J1" s="200"/>
      <c r="K1" s="200"/>
    </row>
    <row r="2" spans="1:11" ht="15" customHeight="1">
      <c r="A2" s="198"/>
      <c r="B2" s="198"/>
      <c r="C2" s="200"/>
      <c r="D2" s="200"/>
      <c r="E2" s="200"/>
      <c r="F2" s="200"/>
      <c r="G2" s="200"/>
      <c r="H2" s="200"/>
      <c r="I2" s="200"/>
      <c r="J2" s="200"/>
      <c r="K2" s="200"/>
    </row>
    <row r="3" spans="1:11" ht="15" customHeight="1">
      <c r="A3" s="198"/>
      <c r="B3" s="198"/>
      <c r="C3" s="200"/>
      <c r="D3" s="200"/>
      <c r="E3" s="200"/>
      <c r="F3" s="200"/>
      <c r="G3" s="200"/>
      <c r="H3" s="200"/>
      <c r="I3" s="200"/>
      <c r="J3" s="200"/>
      <c r="K3" s="200"/>
    </row>
    <row r="4" spans="1:11" ht="15" customHeight="1">
      <c r="A4" s="198"/>
      <c r="B4" s="198"/>
      <c r="C4" s="200"/>
      <c r="D4" s="200"/>
      <c r="E4" s="200"/>
      <c r="F4" s="200"/>
      <c r="G4" s="200"/>
      <c r="H4" s="200"/>
      <c r="I4" s="200"/>
      <c r="J4" s="200"/>
      <c r="K4" s="200"/>
    </row>
    <row r="5" spans="1:11" ht="15" customHeight="1">
      <c r="A5" s="198"/>
      <c r="B5" s="198"/>
      <c r="C5" s="200"/>
      <c r="D5" s="200"/>
      <c r="E5" s="200"/>
      <c r="F5" s="200"/>
      <c r="G5" s="200"/>
      <c r="H5" s="200"/>
      <c r="I5" s="200"/>
      <c r="J5" s="200"/>
      <c r="K5" s="200"/>
    </row>
    <row r="6" spans="1:11" ht="15" customHeight="1">
      <c r="A6" s="198"/>
      <c r="B6" s="198"/>
      <c r="C6" s="200"/>
      <c r="D6" s="200"/>
      <c r="E6" s="200"/>
      <c r="F6" s="200"/>
      <c r="G6" s="200"/>
      <c r="H6" s="200"/>
      <c r="I6" s="200"/>
      <c r="J6" s="200"/>
      <c r="K6" s="200"/>
    </row>
    <row r="7" spans="1:11">
      <c r="A7" s="198"/>
      <c r="B7" s="198"/>
      <c r="C7" s="198"/>
      <c r="D7" s="198"/>
      <c r="E7" s="198"/>
      <c r="F7" s="198"/>
      <c r="G7" s="198"/>
      <c r="H7" s="198"/>
      <c r="I7" s="198"/>
      <c r="J7" s="198"/>
      <c r="K7" s="198"/>
    </row>
    <row r="8" spans="1:11">
      <c r="A8" s="198"/>
      <c r="B8" s="198"/>
      <c r="C8" s="198"/>
      <c r="D8" s="198"/>
      <c r="E8" s="198"/>
      <c r="F8" s="198"/>
      <c r="G8" s="198"/>
      <c r="H8" s="198"/>
      <c r="I8" s="198"/>
      <c r="J8" s="198"/>
      <c r="K8" s="198"/>
    </row>
    <row r="9" spans="1:11">
      <c r="A9" s="198"/>
      <c r="B9" s="198"/>
      <c r="C9" s="198"/>
      <c r="D9" s="198"/>
      <c r="E9" s="198"/>
      <c r="F9" s="198"/>
      <c r="G9" s="198"/>
      <c r="H9" s="198"/>
      <c r="I9" s="198"/>
      <c r="J9" s="198"/>
      <c r="K9" s="198"/>
    </row>
    <row r="10" spans="1:11">
      <c r="A10" s="198"/>
      <c r="B10" s="198"/>
      <c r="C10" s="198"/>
      <c r="D10" s="198"/>
      <c r="E10" s="198"/>
      <c r="F10" s="198"/>
      <c r="G10" s="198"/>
      <c r="H10" s="198"/>
      <c r="I10" s="198"/>
      <c r="J10" s="198"/>
      <c r="K10" s="198"/>
    </row>
    <row r="11" spans="1:11">
      <c r="A11" s="198"/>
      <c r="B11" s="198"/>
      <c r="C11" s="198"/>
      <c r="D11" s="198"/>
      <c r="E11" s="198"/>
      <c r="F11" s="198"/>
      <c r="G11" s="198"/>
      <c r="H11" s="198"/>
      <c r="I11" s="198"/>
      <c r="J11" s="198"/>
      <c r="K11" s="198"/>
    </row>
    <row r="12" spans="1:11">
      <c r="A12" s="198"/>
      <c r="B12" s="198"/>
      <c r="C12" s="198"/>
      <c r="D12" s="198"/>
      <c r="E12" s="198"/>
      <c r="F12" s="198"/>
      <c r="G12" s="198"/>
      <c r="H12" s="198"/>
      <c r="I12" s="198"/>
      <c r="J12" s="198"/>
      <c r="K12" s="198"/>
    </row>
    <row r="13" spans="1:11">
      <c r="A13" s="198"/>
      <c r="B13" s="198"/>
      <c r="C13" s="198"/>
      <c r="D13" s="198"/>
      <c r="E13" s="198"/>
      <c r="F13" s="198"/>
      <c r="G13" s="198"/>
      <c r="H13" s="198"/>
      <c r="I13" s="198"/>
      <c r="J13" s="198"/>
      <c r="K13" s="198"/>
    </row>
    <row r="14" spans="1:11">
      <c r="A14" s="198"/>
      <c r="B14" s="198"/>
      <c r="C14" s="198"/>
      <c r="D14" s="198"/>
      <c r="E14" s="198"/>
      <c r="F14" s="198"/>
      <c r="G14" s="198"/>
      <c r="H14" s="198"/>
      <c r="I14" s="198"/>
      <c r="J14" s="198"/>
      <c r="K14" s="198"/>
    </row>
    <row r="15" spans="1:11">
      <c r="A15" s="198"/>
      <c r="B15" s="198"/>
      <c r="C15" s="198"/>
      <c r="D15" s="198"/>
      <c r="E15" s="198"/>
      <c r="F15" s="198"/>
      <c r="G15" s="198"/>
      <c r="H15" s="198"/>
      <c r="I15" s="198"/>
      <c r="J15" s="198"/>
      <c r="K15" s="198"/>
    </row>
    <row r="16" spans="1:11">
      <c r="A16" s="198"/>
      <c r="B16" s="198"/>
      <c r="C16" s="198"/>
      <c r="D16" s="198"/>
      <c r="E16" s="198"/>
      <c r="F16" s="198"/>
      <c r="G16" s="198"/>
      <c r="H16" s="198"/>
      <c r="I16" s="198"/>
      <c r="J16" s="198"/>
      <c r="K16" s="198"/>
    </row>
    <row r="17" spans="1:11">
      <c r="A17" s="198"/>
      <c r="B17" s="198"/>
      <c r="C17" s="198"/>
      <c r="D17" s="198"/>
      <c r="E17" s="198"/>
      <c r="F17" s="198"/>
      <c r="G17" s="198"/>
      <c r="H17" s="198"/>
      <c r="I17" s="198"/>
      <c r="J17" s="198"/>
      <c r="K17" s="198"/>
    </row>
    <row r="18" spans="1:11">
      <c r="A18" s="198"/>
      <c r="B18" s="198"/>
      <c r="C18" s="198"/>
      <c r="D18" s="198"/>
      <c r="E18" s="198"/>
      <c r="F18" s="198"/>
      <c r="G18" s="198"/>
      <c r="H18" s="198"/>
      <c r="I18" s="198"/>
      <c r="J18" s="198"/>
      <c r="K18" s="198"/>
    </row>
    <row r="19" spans="1:11">
      <c r="A19" s="198"/>
      <c r="B19" s="198"/>
      <c r="C19" s="198"/>
      <c r="D19" s="198"/>
      <c r="E19" s="198"/>
      <c r="F19" s="198"/>
      <c r="G19" s="198"/>
      <c r="H19" s="198"/>
      <c r="I19" s="198"/>
      <c r="J19" s="198"/>
      <c r="K19" s="198"/>
    </row>
    <row r="20" spans="1:11">
      <c r="A20" s="198"/>
      <c r="B20" s="198"/>
      <c r="C20" s="198"/>
      <c r="D20" s="198"/>
      <c r="E20" s="198"/>
      <c r="F20" s="198"/>
      <c r="G20" s="198"/>
      <c r="H20" s="198"/>
      <c r="I20" s="198"/>
      <c r="J20" s="198"/>
      <c r="K20" s="198"/>
    </row>
    <row r="21" spans="1:11">
      <c r="A21" s="198"/>
      <c r="B21" s="198"/>
      <c r="C21" s="198"/>
      <c r="D21" s="198"/>
      <c r="E21" s="198"/>
      <c r="F21" s="198"/>
      <c r="G21" s="198"/>
      <c r="H21" s="198"/>
      <c r="I21" s="198"/>
      <c r="J21" s="198"/>
      <c r="K21" s="198"/>
    </row>
    <row r="22" spans="1:11">
      <c r="A22" s="198"/>
      <c r="B22" s="198"/>
      <c r="C22" s="198"/>
      <c r="D22" s="198"/>
      <c r="E22" s="198"/>
      <c r="F22" s="198"/>
      <c r="G22" s="198"/>
      <c r="H22" s="198"/>
      <c r="I22" s="198"/>
      <c r="J22" s="198"/>
      <c r="K22" s="198"/>
    </row>
    <row r="23" spans="1:11">
      <c r="A23" s="198"/>
      <c r="B23" s="198"/>
      <c r="C23" s="198"/>
      <c r="D23" s="198"/>
      <c r="E23" s="198"/>
      <c r="F23" s="198"/>
      <c r="G23" s="198"/>
      <c r="H23" s="198"/>
      <c r="I23" s="198"/>
      <c r="J23" s="198"/>
      <c r="K23" s="198"/>
    </row>
    <row r="24" spans="1:11">
      <c r="A24" s="198"/>
      <c r="B24" s="198"/>
      <c r="C24" s="198"/>
      <c r="D24" s="198"/>
      <c r="E24" s="198"/>
      <c r="F24" s="198"/>
      <c r="G24" s="198"/>
      <c r="H24" s="198"/>
      <c r="I24" s="198"/>
      <c r="J24" s="198"/>
      <c r="K24" s="198"/>
    </row>
    <row r="25" spans="1:11">
      <c r="A25" s="198"/>
      <c r="B25" s="198"/>
      <c r="C25" s="198"/>
      <c r="D25" s="198"/>
      <c r="E25" s="198"/>
      <c r="F25" s="198"/>
      <c r="G25" s="198"/>
      <c r="H25" s="198"/>
      <c r="I25" s="198"/>
      <c r="J25" s="198"/>
      <c r="K25" s="198"/>
    </row>
    <row r="26" spans="1:11">
      <c r="A26" s="198"/>
      <c r="B26" s="198"/>
      <c r="C26" s="198"/>
      <c r="D26" s="198"/>
      <c r="E26" s="198"/>
      <c r="F26" s="198"/>
      <c r="G26" s="198"/>
      <c r="H26" s="198"/>
      <c r="I26" s="198"/>
      <c r="J26" s="198"/>
      <c r="K26" s="198"/>
    </row>
    <row r="27" spans="1:11">
      <c r="A27" s="198"/>
      <c r="B27" s="198"/>
      <c r="C27" s="198"/>
      <c r="D27" s="198"/>
      <c r="E27" s="198"/>
      <c r="F27" s="198"/>
      <c r="G27" s="198"/>
      <c r="H27" s="198"/>
      <c r="I27" s="198"/>
      <c r="J27" s="198"/>
      <c r="K27" s="198"/>
    </row>
    <row r="28" spans="1:11">
      <c r="A28" s="198"/>
      <c r="B28" s="198"/>
      <c r="C28" s="198"/>
      <c r="D28" s="198"/>
      <c r="E28" s="198"/>
      <c r="F28" s="198"/>
      <c r="G28" s="198"/>
      <c r="H28" s="198"/>
      <c r="I28" s="198"/>
      <c r="J28" s="198"/>
      <c r="K28" s="198"/>
    </row>
    <row r="29" spans="1:11">
      <c r="A29" s="198"/>
      <c r="B29" s="198"/>
      <c r="C29" s="198"/>
      <c r="D29" s="198"/>
      <c r="E29" s="198"/>
      <c r="F29" s="198"/>
      <c r="G29" s="198"/>
      <c r="H29" s="198"/>
      <c r="I29" s="198"/>
      <c r="J29" s="198"/>
      <c r="K29" s="198"/>
    </row>
    <row r="30" spans="1:11">
      <c r="A30" s="198"/>
      <c r="B30" s="198"/>
      <c r="C30" s="198"/>
      <c r="D30" s="198"/>
      <c r="E30" s="198"/>
      <c r="F30" s="198"/>
      <c r="G30" s="198"/>
      <c r="H30" s="198"/>
      <c r="I30" s="198"/>
      <c r="J30" s="198"/>
      <c r="K30" s="198"/>
    </row>
    <row r="31" spans="1:11">
      <c r="A31" s="198"/>
      <c r="B31" s="198"/>
      <c r="C31" s="198"/>
      <c r="D31" s="198"/>
      <c r="E31" s="198"/>
      <c r="F31" s="198"/>
      <c r="G31" s="198"/>
      <c r="H31" s="198"/>
      <c r="I31" s="198"/>
      <c r="J31" s="198"/>
      <c r="K31" s="198"/>
    </row>
    <row r="32" spans="1:11">
      <c r="A32" s="198"/>
      <c r="B32" s="198"/>
      <c r="C32" s="198"/>
      <c r="D32" s="198"/>
      <c r="E32" s="198"/>
      <c r="F32" s="198"/>
      <c r="G32" s="198"/>
      <c r="H32" s="198"/>
      <c r="I32" s="198"/>
      <c r="J32" s="198"/>
      <c r="K32" s="198"/>
    </row>
    <row r="33" spans="1:11">
      <c r="A33" s="198"/>
      <c r="B33" s="198"/>
      <c r="C33" s="198"/>
      <c r="D33" s="198"/>
      <c r="E33" s="198"/>
      <c r="F33" s="198"/>
      <c r="G33" s="198"/>
      <c r="H33" s="198"/>
      <c r="I33" s="198"/>
      <c r="J33" s="198"/>
      <c r="K33" s="198"/>
    </row>
    <row r="34" spans="1:11">
      <c r="A34" s="198"/>
      <c r="B34" s="198"/>
      <c r="C34" s="198"/>
      <c r="D34" s="198"/>
      <c r="E34" s="198"/>
      <c r="F34" s="198"/>
      <c r="G34" s="198"/>
      <c r="H34" s="198"/>
      <c r="I34" s="198"/>
      <c r="J34" s="198"/>
      <c r="K34" s="198"/>
    </row>
    <row r="35" spans="1:11">
      <c r="A35" s="198"/>
      <c r="B35" s="198"/>
      <c r="C35" s="198"/>
      <c r="D35" s="198"/>
      <c r="E35" s="198"/>
      <c r="F35" s="198"/>
      <c r="G35" s="198"/>
      <c r="H35" s="198"/>
      <c r="I35" s="198"/>
      <c r="J35" s="198"/>
      <c r="K35" s="198"/>
    </row>
    <row r="39" spans="1:11" ht="45">
      <c r="B39" s="106" t="s">
        <v>196</v>
      </c>
    </row>
  </sheetData>
  <mergeCells count="3">
    <mergeCell ref="A1:B6"/>
    <mergeCell ref="C1:K6"/>
    <mergeCell ref="A7:K3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34CFC-4D4E-4836-A499-A43D7120BE8C}">
  <dimension ref="A1:CL14"/>
  <sheetViews>
    <sheetView topLeftCell="A7" workbookViewId="0">
      <selection activeCell="C11" sqref="C11"/>
    </sheetView>
  </sheetViews>
  <sheetFormatPr baseColWidth="10" defaultRowHeight="15"/>
  <cols>
    <col min="1" max="1" width="21.42578125" customWidth="1"/>
    <col min="2" max="2" width="14.85546875" customWidth="1"/>
    <col min="3" max="3" width="35.140625" customWidth="1"/>
    <col min="4" max="4" width="15.28515625" customWidth="1"/>
    <col min="5" max="5" width="46.28515625" customWidth="1"/>
    <col min="6" max="6" width="30.140625" customWidth="1"/>
    <col min="7" max="7" width="16.140625" customWidth="1"/>
    <col min="8" max="8" width="19.140625" customWidth="1"/>
    <col min="9" max="9" width="18.28515625" customWidth="1"/>
    <col min="10" max="10" width="37.5703125" customWidth="1"/>
    <col min="11" max="11" width="16.28515625" customWidth="1"/>
    <col min="12" max="12" width="16.140625" customWidth="1"/>
    <col min="13" max="13" width="17.85546875" customWidth="1"/>
    <col min="14" max="14" width="17.42578125" customWidth="1"/>
    <col min="15" max="15" width="16.85546875" customWidth="1"/>
  </cols>
  <sheetData>
    <row r="1" spans="1:90">
      <c r="A1" s="198"/>
      <c r="B1" s="529" t="s">
        <v>199</v>
      </c>
      <c r="C1" s="529"/>
      <c r="D1" s="529"/>
      <c r="E1" s="529"/>
      <c r="F1" s="529"/>
      <c r="G1" s="529"/>
      <c r="H1" s="529"/>
      <c r="I1" s="529"/>
      <c r="J1" s="529"/>
      <c r="K1" s="529"/>
      <c r="L1" s="529"/>
      <c r="M1" s="529"/>
      <c r="N1" s="529"/>
      <c r="O1" s="52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529"/>
      <c r="C2" s="529"/>
      <c r="D2" s="529"/>
      <c r="E2" s="529"/>
      <c r="F2" s="529"/>
      <c r="G2" s="529"/>
      <c r="H2" s="529"/>
      <c r="I2" s="529"/>
      <c r="J2" s="529"/>
      <c r="K2" s="529"/>
      <c r="L2" s="529"/>
      <c r="M2" s="529"/>
      <c r="N2" s="529"/>
      <c r="O2" s="52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30" customHeight="1">
      <c r="A3" s="199"/>
      <c r="B3" s="530"/>
      <c r="C3" s="530"/>
      <c r="D3" s="530"/>
      <c r="E3" s="530"/>
      <c r="F3" s="530"/>
      <c r="G3" s="530"/>
      <c r="H3" s="530"/>
      <c r="I3" s="530"/>
      <c r="J3" s="530"/>
      <c r="K3" s="530"/>
      <c r="L3" s="530"/>
      <c r="M3" s="530"/>
      <c r="N3" s="530"/>
      <c r="O3" s="53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c r="A4" s="531" t="s">
        <v>223</v>
      </c>
      <c r="B4" s="531"/>
      <c r="C4" s="531"/>
      <c r="D4" s="531"/>
      <c r="E4" s="531" t="s">
        <v>224</v>
      </c>
      <c r="F4" s="531"/>
      <c r="G4" s="531"/>
      <c r="H4" s="531"/>
      <c r="I4" s="531"/>
      <c r="J4" s="531"/>
      <c r="K4" s="531" t="s">
        <v>225</v>
      </c>
      <c r="L4" s="531"/>
      <c r="M4" s="531"/>
      <c r="N4" s="531"/>
      <c r="O4" s="532" t="s">
        <v>11</v>
      </c>
    </row>
    <row r="5" spans="1:90" ht="30">
      <c r="A5" s="115" t="s">
        <v>226</v>
      </c>
      <c r="B5" s="115" t="s">
        <v>227</v>
      </c>
      <c r="C5" s="115" t="s">
        <v>228</v>
      </c>
      <c r="D5" s="115" t="s">
        <v>229</v>
      </c>
      <c r="E5" s="115" t="s">
        <v>230</v>
      </c>
      <c r="F5" s="115" t="s">
        <v>231</v>
      </c>
      <c r="G5" s="534" t="s">
        <v>232</v>
      </c>
      <c r="H5" s="535"/>
      <c r="I5" s="115" t="s">
        <v>233</v>
      </c>
      <c r="J5" s="115" t="s">
        <v>234</v>
      </c>
      <c r="K5" s="115" t="s">
        <v>235</v>
      </c>
      <c r="L5" s="115" t="s">
        <v>236</v>
      </c>
      <c r="M5" s="115" t="s">
        <v>237</v>
      </c>
      <c r="N5" s="115" t="s">
        <v>238</v>
      </c>
      <c r="O5" s="533"/>
    </row>
    <row r="6" spans="1:90" s="63" customFormat="1" ht="392.25" customHeight="1">
      <c r="A6" s="176" t="s">
        <v>559</v>
      </c>
      <c r="B6" s="176">
        <v>14016</v>
      </c>
      <c r="C6" s="177" t="s">
        <v>560</v>
      </c>
      <c r="D6" s="178" t="s">
        <v>561</v>
      </c>
      <c r="E6" s="179" t="s">
        <v>562</v>
      </c>
      <c r="F6" s="180" t="s">
        <v>563</v>
      </c>
      <c r="G6" s="536" t="s">
        <v>564</v>
      </c>
      <c r="H6" s="537"/>
      <c r="I6" s="178" t="s">
        <v>565</v>
      </c>
      <c r="J6" s="137" t="s">
        <v>566</v>
      </c>
      <c r="K6" s="181">
        <v>45658</v>
      </c>
      <c r="L6" s="181">
        <v>46022</v>
      </c>
      <c r="M6" s="181">
        <v>46022</v>
      </c>
      <c r="N6" s="178" t="s">
        <v>567</v>
      </c>
      <c r="O6" s="182"/>
    </row>
    <row r="9" spans="1:90">
      <c r="A9" s="528" t="s">
        <v>257</v>
      </c>
      <c r="B9" s="528" t="s">
        <v>80</v>
      </c>
    </row>
    <row r="10" spans="1:90">
      <c r="A10" s="528"/>
      <c r="B10" s="528"/>
    </row>
    <row r="11" spans="1:90">
      <c r="A11" s="528"/>
      <c r="B11" s="528"/>
    </row>
    <row r="12" spans="1:90">
      <c r="A12" s="528"/>
      <c r="B12" s="528"/>
    </row>
    <row r="13" spans="1:90" ht="30" customHeight="1">
      <c r="A13" s="528"/>
      <c r="B13" s="528"/>
    </row>
    <row r="14" spans="1:90">
      <c r="A14" s="528"/>
      <c r="B14" s="528"/>
    </row>
  </sheetData>
  <mergeCells count="10">
    <mergeCell ref="A9:A14"/>
    <mergeCell ref="B9:B14"/>
    <mergeCell ref="A1:A3"/>
    <mergeCell ref="B1:O3"/>
    <mergeCell ref="A4:D4"/>
    <mergeCell ref="E4:J4"/>
    <mergeCell ref="K4:N4"/>
    <mergeCell ref="O4:O5"/>
    <mergeCell ref="G5:H5"/>
    <mergeCell ref="G6:H6"/>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B4D52-9C7E-4447-B5EC-5ED2C3D2541B}">
  <dimension ref="A1:CL16"/>
  <sheetViews>
    <sheetView workbookViewId="0">
      <selection activeCell="C7" sqref="C7:C8"/>
    </sheetView>
  </sheetViews>
  <sheetFormatPr baseColWidth="10" defaultRowHeight="15"/>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s>
  <sheetData>
    <row r="1" spans="1:90">
      <c r="A1" s="198"/>
      <c r="B1" s="529" t="s">
        <v>200</v>
      </c>
      <c r="C1" s="529"/>
      <c r="D1" s="529"/>
      <c r="E1" s="529"/>
      <c r="F1" s="529"/>
      <c r="G1" s="529"/>
      <c r="H1" s="529"/>
      <c r="I1" s="529"/>
      <c r="J1" s="529"/>
      <c r="K1" s="529"/>
      <c r="L1" s="529"/>
      <c r="M1" s="529"/>
      <c r="N1" s="529"/>
      <c r="O1" s="52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529"/>
      <c r="C2" s="529"/>
      <c r="D2" s="529"/>
      <c r="E2" s="529"/>
      <c r="F2" s="529"/>
      <c r="G2" s="529"/>
      <c r="H2" s="529"/>
      <c r="I2" s="529"/>
      <c r="J2" s="529"/>
      <c r="K2" s="529"/>
      <c r="L2" s="529"/>
      <c r="M2" s="529"/>
      <c r="N2" s="529"/>
      <c r="O2" s="52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530"/>
      <c r="C3" s="530"/>
      <c r="D3" s="530"/>
      <c r="E3" s="530"/>
      <c r="F3" s="530"/>
      <c r="G3" s="530"/>
      <c r="H3" s="530"/>
      <c r="I3" s="530"/>
      <c r="J3" s="530"/>
      <c r="K3" s="530"/>
      <c r="L3" s="530"/>
      <c r="M3" s="530"/>
      <c r="N3" s="530"/>
      <c r="O3" s="53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538" t="s">
        <v>20</v>
      </c>
      <c r="B4" s="107" t="s">
        <v>1</v>
      </c>
      <c r="C4" s="108" t="s">
        <v>2</v>
      </c>
      <c r="D4" s="109" t="s">
        <v>1</v>
      </c>
      <c r="E4" s="540" t="s">
        <v>3</v>
      </c>
      <c r="F4" s="542" t="s">
        <v>4</v>
      </c>
      <c r="G4" s="543"/>
      <c r="H4" s="540" t="s">
        <v>5</v>
      </c>
      <c r="I4" s="110" t="s">
        <v>6</v>
      </c>
      <c r="J4" s="107" t="s">
        <v>7</v>
      </c>
      <c r="K4" s="110" t="s">
        <v>8</v>
      </c>
      <c r="L4" s="110" t="s">
        <v>7</v>
      </c>
      <c r="M4" s="110" t="s">
        <v>9</v>
      </c>
      <c r="N4" s="111" t="s">
        <v>10</v>
      </c>
      <c r="O4" s="532"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539"/>
      <c r="B5" s="109" t="s">
        <v>12</v>
      </c>
      <c r="C5" s="112" t="s">
        <v>13</v>
      </c>
      <c r="D5" s="113" t="s">
        <v>14</v>
      </c>
      <c r="E5" s="541"/>
      <c r="F5" s="113" t="s">
        <v>15</v>
      </c>
      <c r="G5" s="113" t="s">
        <v>16</v>
      </c>
      <c r="H5" s="541"/>
      <c r="I5" s="110" t="s">
        <v>17</v>
      </c>
      <c r="J5" s="107" t="s">
        <v>18</v>
      </c>
      <c r="K5" s="110" t="s">
        <v>19</v>
      </c>
      <c r="L5" s="110" t="s">
        <v>20</v>
      </c>
      <c r="M5" s="110" t="s">
        <v>20</v>
      </c>
      <c r="N5" s="114" t="s">
        <v>21</v>
      </c>
      <c r="O5" s="533"/>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72.75" customHeight="1">
      <c r="A6" s="2" t="s">
        <v>201</v>
      </c>
      <c r="B6" s="59" t="s">
        <v>22</v>
      </c>
      <c r="C6" s="66" t="s">
        <v>203</v>
      </c>
      <c r="D6" s="2" t="s">
        <v>202</v>
      </c>
      <c r="E6" s="6" t="s">
        <v>204</v>
      </c>
      <c r="F6" s="45">
        <v>45689</v>
      </c>
      <c r="G6" s="45">
        <v>45838</v>
      </c>
      <c r="H6" s="6">
        <v>1</v>
      </c>
      <c r="I6" s="6"/>
      <c r="J6" s="6">
        <f>+I6*H6</f>
        <v>0</v>
      </c>
      <c r="K6" s="10">
        <v>0.35</v>
      </c>
      <c r="L6" s="10">
        <f>SUM(J6)*K6</f>
        <v>0</v>
      </c>
      <c r="M6" s="60">
        <f>+L6/K6</f>
        <v>0</v>
      </c>
      <c r="N6" s="61"/>
      <c r="O6" s="62"/>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ht="36.75" customHeight="1">
      <c r="A7" s="205" t="s">
        <v>558</v>
      </c>
      <c r="B7" s="205" t="s">
        <v>59</v>
      </c>
      <c r="C7" s="441" t="s">
        <v>208</v>
      </c>
      <c r="D7" s="205" t="s">
        <v>209</v>
      </c>
      <c r="E7" s="428" t="s">
        <v>210</v>
      </c>
      <c r="F7" s="45">
        <v>45658</v>
      </c>
      <c r="G7" s="45">
        <v>45838</v>
      </c>
      <c r="H7" s="428">
        <v>1</v>
      </c>
      <c r="I7" s="428"/>
      <c r="J7" s="428">
        <f t="shared" ref="J7" si="0">+I7*H7</f>
        <v>0</v>
      </c>
      <c r="K7" s="214">
        <v>0.3</v>
      </c>
      <c r="L7" s="214">
        <f>SUM(J7)*K7</f>
        <v>0</v>
      </c>
      <c r="M7" s="248">
        <f>+L7/K7</f>
        <v>0</v>
      </c>
      <c r="N7" s="225"/>
      <c r="O7" s="227"/>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row>
    <row r="8" spans="1:90" ht="36" customHeight="1">
      <c r="A8" s="207"/>
      <c r="B8" s="207"/>
      <c r="C8" s="443"/>
      <c r="D8" s="207"/>
      <c r="E8" s="430"/>
      <c r="F8" s="45">
        <v>45839</v>
      </c>
      <c r="G8" s="45">
        <v>46021</v>
      </c>
      <c r="H8" s="430"/>
      <c r="I8" s="430"/>
      <c r="J8" s="430"/>
      <c r="K8" s="216"/>
      <c r="L8" s="216"/>
      <c r="M8" s="467"/>
      <c r="N8" s="459"/>
      <c r="O8" s="460"/>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row>
    <row r="9" spans="1:90" ht="54" customHeight="1">
      <c r="A9" s="205" t="s">
        <v>557</v>
      </c>
      <c r="B9" s="205" t="s">
        <v>22</v>
      </c>
      <c r="C9" s="66" t="s">
        <v>205</v>
      </c>
      <c r="D9" s="2" t="s">
        <v>91</v>
      </c>
      <c r="E9" s="6" t="s">
        <v>206</v>
      </c>
      <c r="F9" s="45">
        <v>45689</v>
      </c>
      <c r="G9" s="45">
        <v>45838</v>
      </c>
      <c r="H9" s="6">
        <v>0.5</v>
      </c>
      <c r="I9" s="6"/>
      <c r="J9" s="6">
        <f>+I9*H9</f>
        <v>0</v>
      </c>
      <c r="K9" s="214">
        <v>0.35</v>
      </c>
      <c r="L9" s="214">
        <f>SUM(J9:J10)*K9</f>
        <v>0</v>
      </c>
      <c r="M9" s="248">
        <f>+L9/K9</f>
        <v>0</v>
      </c>
      <c r="N9" s="225"/>
      <c r="O9" s="227"/>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row>
    <row r="10" spans="1:90" ht="52.5" customHeight="1">
      <c r="A10" s="207"/>
      <c r="B10" s="207"/>
      <c r="C10" s="66" t="s">
        <v>207</v>
      </c>
      <c r="D10" s="2" t="s">
        <v>91</v>
      </c>
      <c r="E10" s="6" t="s">
        <v>206</v>
      </c>
      <c r="F10" s="45">
        <v>45809</v>
      </c>
      <c r="G10" s="45">
        <v>45930</v>
      </c>
      <c r="H10" s="6">
        <v>0.5</v>
      </c>
      <c r="I10" s="6"/>
      <c r="J10" s="6">
        <f>+I10*H10</f>
        <v>0</v>
      </c>
      <c r="K10" s="216"/>
      <c r="L10" s="216"/>
      <c r="M10" s="467"/>
      <c r="N10" s="459"/>
      <c r="O10" s="460"/>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row>
    <row r="11" spans="1:90">
      <c r="A11" s="528" t="s">
        <v>257</v>
      </c>
      <c r="B11" s="544" t="s">
        <v>258</v>
      </c>
    </row>
    <row r="12" spans="1:90">
      <c r="A12" s="528"/>
      <c r="B12" s="545"/>
    </row>
    <row r="13" spans="1:90">
      <c r="A13" s="528"/>
      <c r="B13" s="545"/>
    </row>
    <row r="14" spans="1:90" ht="30" customHeight="1">
      <c r="A14" s="528"/>
      <c r="B14" s="545"/>
    </row>
    <row r="15" spans="1:90">
      <c r="A15" s="528"/>
      <c r="B15" s="545"/>
    </row>
    <row r="16" spans="1:90">
      <c r="A16" s="528"/>
      <c r="B16" s="545"/>
    </row>
  </sheetData>
  <mergeCells count="29">
    <mergeCell ref="A11:A16"/>
    <mergeCell ref="B11:B16"/>
    <mergeCell ref="N7:N8"/>
    <mergeCell ref="L9:L10"/>
    <mergeCell ref="M9:M10"/>
    <mergeCell ref="N9:N10"/>
    <mergeCell ref="C7:C8"/>
    <mergeCell ref="D7:D8"/>
    <mergeCell ref="E7:E8"/>
    <mergeCell ref="B7:B8"/>
    <mergeCell ref="A7:A8"/>
    <mergeCell ref="B9:B10"/>
    <mergeCell ref="A9:A10"/>
    <mergeCell ref="O7:O8"/>
    <mergeCell ref="O9:O10"/>
    <mergeCell ref="H7:H8"/>
    <mergeCell ref="I7:I8"/>
    <mergeCell ref="J7:J8"/>
    <mergeCell ref="K7:K8"/>
    <mergeCell ref="K9:K10"/>
    <mergeCell ref="L7:L8"/>
    <mergeCell ref="M7:M8"/>
    <mergeCell ref="A1:A3"/>
    <mergeCell ref="B1:O3"/>
    <mergeCell ref="A4:A5"/>
    <mergeCell ref="E4:E5"/>
    <mergeCell ref="F4:G4"/>
    <mergeCell ref="H4:H5"/>
    <mergeCell ref="O4:O5"/>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39BF6-80D1-4916-8C0C-B2A393E63670}">
  <dimension ref="A1:CL19"/>
  <sheetViews>
    <sheetView workbookViewId="0">
      <selection activeCell="K16" sqref="K16"/>
    </sheetView>
  </sheetViews>
  <sheetFormatPr baseColWidth="10" defaultRowHeight="15"/>
  <cols>
    <col min="1" max="1" width="19" customWidth="1"/>
    <col min="2" max="2" width="18.28515625" customWidth="1"/>
    <col min="3" max="3" width="29.5703125" customWidth="1"/>
    <col min="4" max="4" width="16.5703125" customWidth="1"/>
    <col min="5" max="5" width="18.4257812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s>
  <sheetData>
    <row r="1" spans="1:90">
      <c r="A1" s="198"/>
      <c r="B1" s="529" t="s">
        <v>200</v>
      </c>
      <c r="C1" s="529"/>
      <c r="D1" s="529"/>
      <c r="E1" s="529"/>
      <c r="F1" s="529"/>
      <c r="G1" s="529"/>
      <c r="H1" s="529"/>
      <c r="I1" s="529"/>
      <c r="J1" s="529"/>
      <c r="K1" s="529"/>
      <c r="L1" s="529"/>
      <c r="M1" s="529"/>
      <c r="N1" s="529"/>
      <c r="O1" s="52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529"/>
      <c r="C2" s="529"/>
      <c r="D2" s="529"/>
      <c r="E2" s="529"/>
      <c r="F2" s="529"/>
      <c r="G2" s="529"/>
      <c r="H2" s="529"/>
      <c r="I2" s="529"/>
      <c r="J2" s="529"/>
      <c r="K2" s="529"/>
      <c r="L2" s="529"/>
      <c r="M2" s="529"/>
      <c r="N2" s="529"/>
      <c r="O2" s="52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530"/>
      <c r="C3" s="530"/>
      <c r="D3" s="530"/>
      <c r="E3" s="530"/>
      <c r="F3" s="530"/>
      <c r="G3" s="530"/>
      <c r="H3" s="530"/>
      <c r="I3" s="530"/>
      <c r="J3" s="530"/>
      <c r="K3" s="530"/>
      <c r="L3" s="530"/>
      <c r="M3" s="530"/>
      <c r="N3" s="530"/>
      <c r="O3" s="53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538" t="s">
        <v>20</v>
      </c>
      <c r="B4" s="107" t="s">
        <v>1</v>
      </c>
      <c r="C4" s="108" t="s">
        <v>2</v>
      </c>
      <c r="D4" s="109" t="s">
        <v>1</v>
      </c>
      <c r="E4" s="540" t="s">
        <v>3</v>
      </c>
      <c r="F4" s="542" t="s">
        <v>4</v>
      </c>
      <c r="G4" s="543"/>
      <c r="H4" s="540" t="s">
        <v>5</v>
      </c>
      <c r="I4" s="110" t="s">
        <v>6</v>
      </c>
      <c r="J4" s="107" t="s">
        <v>7</v>
      </c>
      <c r="K4" s="110" t="s">
        <v>8</v>
      </c>
      <c r="L4" s="110" t="s">
        <v>7</v>
      </c>
      <c r="M4" s="110" t="s">
        <v>9</v>
      </c>
      <c r="N4" s="111" t="s">
        <v>10</v>
      </c>
      <c r="O4" s="532"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539"/>
      <c r="B5" s="109" t="s">
        <v>12</v>
      </c>
      <c r="C5" s="112" t="s">
        <v>13</v>
      </c>
      <c r="D5" s="113" t="s">
        <v>14</v>
      </c>
      <c r="E5" s="541"/>
      <c r="F5" s="113" t="s">
        <v>15</v>
      </c>
      <c r="G5" s="113" t="s">
        <v>16</v>
      </c>
      <c r="H5" s="541"/>
      <c r="I5" s="110" t="s">
        <v>17</v>
      </c>
      <c r="J5" s="107" t="s">
        <v>18</v>
      </c>
      <c r="K5" s="110" t="s">
        <v>19</v>
      </c>
      <c r="L5" s="110" t="s">
        <v>20</v>
      </c>
      <c r="M5" s="110" t="s">
        <v>20</v>
      </c>
      <c r="N5" s="114" t="s">
        <v>21</v>
      </c>
      <c r="O5" s="533"/>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ht="72.75" customHeight="1">
      <c r="A6" s="448" t="s">
        <v>211</v>
      </c>
      <c r="B6" s="448" t="s">
        <v>53</v>
      </c>
      <c r="C6" s="174" t="s">
        <v>212</v>
      </c>
      <c r="D6" s="2" t="s">
        <v>216</v>
      </c>
      <c r="E6" s="6" t="s">
        <v>204</v>
      </c>
      <c r="F6" s="45">
        <v>45689</v>
      </c>
      <c r="G6" s="45">
        <v>45838</v>
      </c>
      <c r="H6" s="6">
        <v>0.2</v>
      </c>
      <c r="I6" s="6"/>
      <c r="J6" s="6">
        <f>+I6*H6</f>
        <v>0</v>
      </c>
      <c r="K6" s="214">
        <v>1</v>
      </c>
      <c r="L6" s="214">
        <f>SUM(J6:J13)*K6</f>
        <v>0</v>
      </c>
      <c r="M6" s="248">
        <f>+L6/K6</f>
        <v>0</v>
      </c>
      <c r="N6" s="225"/>
      <c r="O6" s="227" t="s">
        <v>222</v>
      </c>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row>
    <row r="7" spans="1:90" ht="21.75" customHeight="1">
      <c r="A7" s="448"/>
      <c r="B7" s="448"/>
      <c r="C7" s="548" t="s">
        <v>213</v>
      </c>
      <c r="D7" s="448" t="s">
        <v>216</v>
      </c>
      <c r="E7" s="463" t="s">
        <v>217</v>
      </c>
      <c r="F7" s="45">
        <v>45658</v>
      </c>
      <c r="G7" s="45">
        <v>45777</v>
      </c>
      <c r="H7" s="428">
        <v>0.2</v>
      </c>
      <c r="I7" s="428"/>
      <c r="J7" s="428">
        <f t="shared" ref="J7" si="0">+I7*H7</f>
        <v>0</v>
      </c>
      <c r="K7" s="215"/>
      <c r="L7" s="215"/>
      <c r="M7" s="249"/>
      <c r="N7" s="226"/>
      <c r="O7" s="228"/>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row>
    <row r="8" spans="1:90" ht="24.75" customHeight="1">
      <c r="A8" s="448"/>
      <c r="B8" s="448"/>
      <c r="C8" s="548"/>
      <c r="D8" s="448"/>
      <c r="E8" s="463"/>
      <c r="F8" s="45">
        <v>45778</v>
      </c>
      <c r="G8" s="45">
        <v>45899</v>
      </c>
      <c r="H8" s="429"/>
      <c r="I8" s="429"/>
      <c r="J8" s="429"/>
      <c r="K8" s="215"/>
      <c r="L8" s="215"/>
      <c r="M8" s="249"/>
      <c r="N8" s="226"/>
      <c r="O8" s="228"/>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row>
    <row r="9" spans="1:90" ht="22.5" customHeight="1">
      <c r="A9" s="448"/>
      <c r="B9" s="448"/>
      <c r="C9" s="548"/>
      <c r="D9" s="448"/>
      <c r="E9" s="463"/>
      <c r="F9" s="68">
        <v>45901</v>
      </c>
      <c r="G9" s="68">
        <v>46022</v>
      </c>
      <c r="H9" s="430"/>
      <c r="I9" s="430"/>
      <c r="J9" s="430"/>
      <c r="K9" s="215"/>
      <c r="L9" s="215"/>
      <c r="M9" s="249"/>
      <c r="N9" s="226"/>
      <c r="O9" s="228"/>
    </row>
    <row r="10" spans="1:90" ht="27" customHeight="1">
      <c r="A10" s="448"/>
      <c r="B10" s="448"/>
      <c r="C10" s="546" t="s">
        <v>218</v>
      </c>
      <c r="D10" s="205" t="s">
        <v>216</v>
      </c>
      <c r="E10" s="428" t="s">
        <v>219</v>
      </c>
      <c r="F10" s="68">
        <v>45658</v>
      </c>
      <c r="G10" s="68">
        <v>45838</v>
      </c>
      <c r="H10" s="509">
        <v>0.2</v>
      </c>
      <c r="I10" s="519"/>
      <c r="J10" s="509">
        <f>+I10*H10</f>
        <v>0</v>
      </c>
      <c r="K10" s="215"/>
      <c r="L10" s="215"/>
      <c r="M10" s="249"/>
      <c r="N10" s="226"/>
      <c r="O10" s="228"/>
    </row>
    <row r="11" spans="1:90" ht="26.25" customHeight="1">
      <c r="A11" s="448"/>
      <c r="B11" s="448"/>
      <c r="C11" s="547"/>
      <c r="D11" s="207"/>
      <c r="E11" s="430"/>
      <c r="F11" s="68">
        <v>45839</v>
      </c>
      <c r="G11" s="68">
        <v>46022</v>
      </c>
      <c r="H11" s="511"/>
      <c r="I11" s="521"/>
      <c r="J11" s="511"/>
      <c r="K11" s="215"/>
      <c r="L11" s="215"/>
      <c r="M11" s="249"/>
      <c r="N11" s="226"/>
      <c r="O11" s="228"/>
    </row>
    <row r="12" spans="1:90" ht="89.25">
      <c r="A12" s="448"/>
      <c r="B12" s="448"/>
      <c r="C12" s="174" t="s">
        <v>214</v>
      </c>
      <c r="D12" s="2" t="s">
        <v>216</v>
      </c>
      <c r="E12" s="6" t="s">
        <v>220</v>
      </c>
      <c r="F12" s="68">
        <v>45931</v>
      </c>
      <c r="G12" s="68">
        <v>46022</v>
      </c>
      <c r="H12" s="70">
        <v>0.2</v>
      </c>
      <c r="I12" s="36"/>
      <c r="J12" s="70">
        <f>+I12*H12</f>
        <v>0</v>
      </c>
      <c r="K12" s="215"/>
      <c r="L12" s="215"/>
      <c r="M12" s="249"/>
      <c r="N12" s="226"/>
      <c r="O12" s="228"/>
    </row>
    <row r="13" spans="1:90" ht="63.75">
      <c r="A13" s="448"/>
      <c r="B13" s="448"/>
      <c r="C13" s="174" t="s">
        <v>215</v>
      </c>
      <c r="D13" s="2" t="s">
        <v>216</v>
      </c>
      <c r="E13" s="6" t="s">
        <v>221</v>
      </c>
      <c r="F13" s="68">
        <v>45931</v>
      </c>
      <c r="G13" s="68">
        <v>46022</v>
      </c>
      <c r="H13" s="70">
        <v>0.2</v>
      </c>
      <c r="I13" s="36"/>
      <c r="J13" s="70">
        <f>+I13*H13</f>
        <v>0</v>
      </c>
      <c r="K13" s="216"/>
      <c r="L13" s="216"/>
      <c r="M13" s="467"/>
      <c r="N13" s="459"/>
      <c r="O13" s="460"/>
    </row>
    <row r="14" spans="1:90">
      <c r="A14" s="528" t="s">
        <v>257</v>
      </c>
      <c r="B14" s="528" t="s">
        <v>80</v>
      </c>
    </row>
    <row r="15" spans="1:90">
      <c r="A15" s="528"/>
      <c r="B15" s="528"/>
    </row>
    <row r="16" spans="1:90">
      <c r="A16" s="528"/>
      <c r="B16" s="528"/>
    </row>
    <row r="17" spans="1:2" ht="30" customHeight="1">
      <c r="A17" s="528"/>
      <c r="B17" s="528"/>
    </row>
    <row r="18" spans="1:2">
      <c r="A18" s="528"/>
      <c r="B18" s="528"/>
    </row>
    <row r="19" spans="1:2">
      <c r="A19" s="528"/>
      <c r="B19" s="528"/>
    </row>
  </sheetData>
  <mergeCells count="28">
    <mergeCell ref="A14:A19"/>
    <mergeCell ref="B14:B19"/>
    <mergeCell ref="J10:J11"/>
    <mergeCell ref="K6:K13"/>
    <mergeCell ref="L6:L13"/>
    <mergeCell ref="B6:B13"/>
    <mergeCell ref="A6:A13"/>
    <mergeCell ref="M6:M13"/>
    <mergeCell ref="N6:N13"/>
    <mergeCell ref="O6:O13"/>
    <mergeCell ref="C10:C11"/>
    <mergeCell ref="D10:D11"/>
    <mergeCell ref="E10:E11"/>
    <mergeCell ref="H7:H9"/>
    <mergeCell ref="H10:H11"/>
    <mergeCell ref="I7:I9"/>
    <mergeCell ref="I10:I11"/>
    <mergeCell ref="J7:J9"/>
    <mergeCell ref="C7:C9"/>
    <mergeCell ref="D7:D9"/>
    <mergeCell ref="E7:E9"/>
    <mergeCell ref="A1:A3"/>
    <mergeCell ref="B1:O3"/>
    <mergeCell ref="A4:A5"/>
    <mergeCell ref="E4:E5"/>
    <mergeCell ref="F4:G4"/>
    <mergeCell ref="H4:H5"/>
    <mergeCell ref="O4:O5"/>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2E8D-D25A-427C-93A0-183BF801C8B2}">
  <sheetPr>
    <tabColor theme="5" tint="-0.249977111117893"/>
  </sheetPr>
  <dimension ref="A1:CL32"/>
  <sheetViews>
    <sheetView workbookViewId="0">
      <selection activeCell="E16" sqref="E16"/>
    </sheetView>
  </sheetViews>
  <sheetFormatPr baseColWidth="10" defaultRowHeight="15"/>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s>
  <sheetData>
    <row r="1" spans="1:90">
      <c r="A1" s="198"/>
      <c r="B1" s="529" t="s">
        <v>200</v>
      </c>
      <c r="C1" s="529"/>
      <c r="D1" s="529"/>
      <c r="E1" s="529"/>
      <c r="F1" s="529"/>
      <c r="G1" s="529"/>
      <c r="H1" s="529"/>
      <c r="I1" s="529"/>
      <c r="J1" s="529"/>
      <c r="K1" s="529"/>
      <c r="L1" s="529"/>
      <c r="M1" s="529"/>
      <c r="N1" s="529"/>
      <c r="O1" s="529"/>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row>
    <row r="2" spans="1:90" ht="30.75" customHeight="1">
      <c r="A2" s="198"/>
      <c r="B2" s="529"/>
      <c r="C2" s="529"/>
      <c r="D2" s="529"/>
      <c r="E2" s="529"/>
      <c r="F2" s="529"/>
      <c r="G2" s="529"/>
      <c r="H2" s="529"/>
      <c r="I2" s="529"/>
      <c r="J2" s="529"/>
      <c r="K2" s="529"/>
      <c r="L2" s="529"/>
      <c r="M2" s="529"/>
      <c r="N2" s="529"/>
      <c r="O2" s="529"/>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row>
    <row r="3" spans="1:90" ht="26.25" customHeight="1">
      <c r="A3" s="199"/>
      <c r="B3" s="530"/>
      <c r="C3" s="530"/>
      <c r="D3" s="530"/>
      <c r="E3" s="530"/>
      <c r="F3" s="530"/>
      <c r="G3" s="530"/>
      <c r="H3" s="530"/>
      <c r="I3" s="530"/>
      <c r="J3" s="530"/>
      <c r="K3" s="530"/>
      <c r="L3" s="530"/>
      <c r="M3" s="530"/>
      <c r="N3" s="530"/>
      <c r="O3" s="530"/>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row>
    <row r="4" spans="1:90" s="25" customFormat="1" ht="35.25" customHeight="1">
      <c r="A4" s="538" t="s">
        <v>20</v>
      </c>
      <c r="B4" s="107" t="s">
        <v>1</v>
      </c>
      <c r="C4" s="108" t="s">
        <v>2</v>
      </c>
      <c r="D4" s="109" t="s">
        <v>1</v>
      </c>
      <c r="E4" s="540" t="s">
        <v>3</v>
      </c>
      <c r="F4" s="542" t="s">
        <v>4</v>
      </c>
      <c r="G4" s="543"/>
      <c r="H4" s="540" t="s">
        <v>5</v>
      </c>
      <c r="I4" s="110" t="s">
        <v>6</v>
      </c>
      <c r="J4" s="107" t="s">
        <v>7</v>
      </c>
      <c r="K4" s="110" t="s">
        <v>8</v>
      </c>
      <c r="L4" s="110" t="s">
        <v>7</v>
      </c>
      <c r="M4" s="110" t="s">
        <v>9</v>
      </c>
      <c r="N4" s="111" t="s">
        <v>10</v>
      </c>
      <c r="O4" s="532" t="s">
        <v>11</v>
      </c>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row>
    <row r="5" spans="1:90" s="25" customFormat="1" ht="30" customHeight="1">
      <c r="A5" s="539"/>
      <c r="B5" s="109" t="s">
        <v>12</v>
      </c>
      <c r="C5" s="112" t="s">
        <v>13</v>
      </c>
      <c r="D5" s="113" t="s">
        <v>14</v>
      </c>
      <c r="E5" s="541"/>
      <c r="F5" s="113" t="s">
        <v>15</v>
      </c>
      <c r="G5" s="113" t="s">
        <v>16</v>
      </c>
      <c r="H5" s="541"/>
      <c r="I5" s="110" t="s">
        <v>17</v>
      </c>
      <c r="J5" s="107" t="s">
        <v>18</v>
      </c>
      <c r="K5" s="110" t="s">
        <v>19</v>
      </c>
      <c r="L5" s="110" t="s">
        <v>20</v>
      </c>
      <c r="M5" s="110" t="s">
        <v>20</v>
      </c>
      <c r="N5" s="114" t="s">
        <v>21</v>
      </c>
      <c r="O5" s="533"/>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row>
    <row r="6" spans="1:90" s="76" customFormat="1" ht="63.75" customHeight="1">
      <c r="A6" s="494" t="s">
        <v>239</v>
      </c>
      <c r="B6" s="81" t="s">
        <v>22</v>
      </c>
      <c r="C6" s="90" t="s">
        <v>240</v>
      </c>
      <c r="D6" s="81" t="s">
        <v>91</v>
      </c>
      <c r="E6" s="81" t="s">
        <v>241</v>
      </c>
      <c r="F6" s="77">
        <v>45748</v>
      </c>
      <c r="G6" s="82" t="s">
        <v>242</v>
      </c>
      <c r="H6" s="78">
        <v>0.25</v>
      </c>
      <c r="I6" s="79"/>
      <c r="J6" s="78">
        <f>+I6*H6</f>
        <v>0</v>
      </c>
      <c r="K6" s="491">
        <v>0.7</v>
      </c>
      <c r="L6" s="552">
        <f>SUM(J6:J9)*K6</f>
        <v>0</v>
      </c>
      <c r="M6" s="491">
        <f>+L6/K6</f>
        <v>0</v>
      </c>
      <c r="N6" s="555"/>
      <c r="O6" s="502" t="s">
        <v>248</v>
      </c>
    </row>
    <row r="7" spans="1:90" s="89" customFormat="1" ht="38.25">
      <c r="A7" s="494"/>
      <c r="B7" s="81" t="s">
        <v>244</v>
      </c>
      <c r="C7" s="90" t="s">
        <v>243</v>
      </c>
      <c r="D7" s="82" t="s">
        <v>216</v>
      </c>
      <c r="E7" s="81" t="s">
        <v>241</v>
      </c>
      <c r="F7" s="77">
        <v>45748</v>
      </c>
      <c r="G7" s="77">
        <v>45838</v>
      </c>
      <c r="H7" s="78">
        <v>0.25</v>
      </c>
      <c r="I7" s="82"/>
      <c r="J7" s="78">
        <f t="shared" ref="J7:J10" si="0">+I7*H7</f>
        <v>0</v>
      </c>
      <c r="K7" s="492"/>
      <c r="L7" s="553"/>
      <c r="M7" s="492"/>
      <c r="N7" s="553"/>
      <c r="O7" s="503"/>
    </row>
    <row r="8" spans="1:90" s="83" customFormat="1" ht="102">
      <c r="A8" s="494"/>
      <c r="B8" s="81" t="s">
        <v>247</v>
      </c>
      <c r="C8" s="90" t="s">
        <v>245</v>
      </c>
      <c r="D8" s="81" t="s">
        <v>51</v>
      </c>
      <c r="E8" s="81" t="s">
        <v>241</v>
      </c>
      <c r="F8" s="116">
        <v>45839</v>
      </c>
      <c r="G8" s="116">
        <v>45930</v>
      </c>
      <c r="H8" s="105">
        <v>0.25</v>
      </c>
      <c r="I8" s="81"/>
      <c r="J8" s="78">
        <f t="shared" si="0"/>
        <v>0</v>
      </c>
      <c r="K8" s="492"/>
      <c r="L8" s="553"/>
      <c r="M8" s="492"/>
      <c r="N8" s="553"/>
      <c r="O8" s="503"/>
    </row>
    <row r="9" spans="1:90" s="83" customFormat="1" ht="38.25">
      <c r="A9" s="494"/>
      <c r="B9" s="81" t="s">
        <v>244</v>
      </c>
      <c r="C9" s="90" t="s">
        <v>246</v>
      </c>
      <c r="D9" s="81" t="s">
        <v>216</v>
      </c>
      <c r="E9" s="81" t="s">
        <v>241</v>
      </c>
      <c r="F9" s="116">
        <v>45839</v>
      </c>
      <c r="G9" s="116">
        <v>45930</v>
      </c>
      <c r="H9" s="105">
        <v>0.25</v>
      </c>
      <c r="I9" s="81"/>
      <c r="J9" s="78">
        <f t="shared" si="0"/>
        <v>0</v>
      </c>
      <c r="K9" s="493"/>
      <c r="L9" s="554"/>
      <c r="M9" s="493"/>
      <c r="N9" s="554"/>
      <c r="O9" s="504"/>
    </row>
    <row r="10" spans="1:90" s="83" customFormat="1" ht="30" customHeight="1">
      <c r="A10" s="494" t="s">
        <v>571</v>
      </c>
      <c r="B10" s="494" t="s">
        <v>568</v>
      </c>
      <c r="C10" s="551" t="s">
        <v>569</v>
      </c>
      <c r="D10" s="494" t="s">
        <v>216</v>
      </c>
      <c r="E10" s="494" t="s">
        <v>570</v>
      </c>
      <c r="F10" s="116">
        <v>45689</v>
      </c>
      <c r="G10" s="116">
        <v>45777</v>
      </c>
      <c r="H10" s="549">
        <v>1</v>
      </c>
      <c r="I10" s="494"/>
      <c r="J10" s="491">
        <f t="shared" si="0"/>
        <v>0</v>
      </c>
      <c r="K10" s="505">
        <v>0.3</v>
      </c>
      <c r="L10" s="550">
        <f>SUM(J10)*K10</f>
        <v>0</v>
      </c>
      <c r="M10" s="505">
        <f>+L10/K10</f>
        <v>0</v>
      </c>
      <c r="N10" s="508"/>
      <c r="O10" s="494" t="s">
        <v>248</v>
      </c>
    </row>
    <row r="11" spans="1:90" s="83" customFormat="1" ht="30" customHeight="1">
      <c r="A11" s="494"/>
      <c r="B11" s="494"/>
      <c r="C11" s="551"/>
      <c r="D11" s="494"/>
      <c r="E11" s="494"/>
      <c r="F11" s="116">
        <v>45778</v>
      </c>
      <c r="G11" s="116">
        <v>45899</v>
      </c>
      <c r="H11" s="549"/>
      <c r="I11" s="494"/>
      <c r="J11" s="492"/>
      <c r="K11" s="505"/>
      <c r="L11" s="508"/>
      <c r="M11" s="505"/>
      <c r="N11" s="508"/>
      <c r="O11" s="494"/>
    </row>
    <row r="12" spans="1:90" s="83" customFormat="1" ht="29.25" customHeight="1">
      <c r="A12" s="494"/>
      <c r="B12" s="494"/>
      <c r="C12" s="551"/>
      <c r="D12" s="494"/>
      <c r="E12" s="494"/>
      <c r="F12" s="116">
        <v>45901</v>
      </c>
      <c r="G12" s="116">
        <v>46022</v>
      </c>
      <c r="H12" s="549"/>
      <c r="I12" s="494"/>
      <c r="J12" s="493"/>
      <c r="K12" s="505"/>
      <c r="L12" s="508"/>
      <c r="M12" s="505"/>
      <c r="N12" s="508"/>
      <c r="O12" s="494"/>
    </row>
    <row r="13" spans="1:90" s="76" customFormat="1" ht="12.75"/>
    <row r="14" spans="1:90" s="76" customFormat="1" ht="12.75"/>
    <row r="15" spans="1:90" s="76" customFormat="1" ht="12.75"/>
    <row r="16" spans="1:90" s="76" customFormat="1" ht="12.75"/>
    <row r="17" spans="2:2" s="76" customFormat="1" ht="25.5">
      <c r="B17" s="117" t="s">
        <v>249</v>
      </c>
    </row>
    <row r="18" spans="2:2" s="76" customFormat="1" ht="12.75"/>
    <row r="19" spans="2:2" s="76" customFormat="1" ht="12.75"/>
    <row r="20" spans="2:2" s="76" customFormat="1" ht="12.75"/>
    <row r="21" spans="2:2" s="76" customFormat="1" ht="12.75"/>
    <row r="22" spans="2:2" s="76" customFormat="1" ht="12.75"/>
    <row r="23" spans="2:2" s="76" customFormat="1" ht="12.75"/>
    <row r="24" spans="2:2" s="76" customFormat="1" ht="12.75"/>
    <row r="25" spans="2:2" s="76" customFormat="1" ht="12.75"/>
    <row r="26" spans="2:2" s="76" customFormat="1" ht="12.75"/>
    <row r="27" spans="2:2" s="76" customFormat="1" ht="12.75"/>
    <row r="28" spans="2:2" s="76" customFormat="1" ht="12.75"/>
    <row r="29" spans="2:2" s="76" customFormat="1" ht="12.75"/>
    <row r="30" spans="2:2" s="76" customFormat="1" ht="12.75"/>
    <row r="31" spans="2:2" s="76" customFormat="1" ht="12.75"/>
    <row r="32" spans="2:2" s="76" customFormat="1" ht="12.75"/>
  </sheetData>
  <mergeCells count="26">
    <mergeCell ref="O6:O9"/>
    <mergeCell ref="A6:A9"/>
    <mergeCell ref="K6:K9"/>
    <mergeCell ref="L6:L9"/>
    <mergeCell ref="M6:M9"/>
    <mergeCell ref="N6:N9"/>
    <mergeCell ref="A1:A3"/>
    <mergeCell ref="B1:O3"/>
    <mergeCell ref="A4:A5"/>
    <mergeCell ref="E4:E5"/>
    <mergeCell ref="F4:G4"/>
    <mergeCell ref="H4:H5"/>
    <mergeCell ref="O4:O5"/>
    <mergeCell ref="C10:C12"/>
    <mergeCell ref="D10:D12"/>
    <mergeCell ref="E10:E12"/>
    <mergeCell ref="B10:B12"/>
    <mergeCell ref="A10:A12"/>
    <mergeCell ref="M10:M12"/>
    <mergeCell ref="N10:N12"/>
    <mergeCell ref="O10:O12"/>
    <mergeCell ref="H10:H12"/>
    <mergeCell ref="I10:I12"/>
    <mergeCell ref="J10:J12"/>
    <mergeCell ref="K10:K12"/>
    <mergeCell ref="L10:L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20</vt:i4>
      </vt:variant>
    </vt:vector>
  </HeadingPairs>
  <TitlesOfParts>
    <vt:vector size="20" baseType="lpstr">
      <vt:lpstr>Control de cambios</vt:lpstr>
      <vt:lpstr>PTEP</vt:lpstr>
      <vt:lpstr>1. GESTIÓN DEL RIESGO</vt:lpstr>
      <vt:lpstr>1.1. Riesgos de corrupción</vt:lpstr>
      <vt:lpstr>1.2. Riesgos para la integridad</vt:lpstr>
      <vt:lpstr>1.3. LAFT - FPADM</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Carmen Alicia Rubio Leon</cp:lastModifiedBy>
  <dcterms:created xsi:type="dcterms:W3CDTF">2025-01-20T13:11:25Z</dcterms:created>
  <dcterms:modified xsi:type="dcterms:W3CDTF">2025-08-19T13:01:19Z</dcterms:modified>
</cp:coreProperties>
</file>