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svg" ContentType="image/svg+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C:\Users\crubio\Desktop\CARMEN ALICIA RUBIO\PLANEACIÓN 2025\PLANES\SEGUIMIENTOS\PTEP 2025\"/>
    </mc:Choice>
  </mc:AlternateContent>
  <xr:revisionPtr revIDLastSave="0" documentId="13_ncr:1_{F334160A-1920-445C-98C0-629E0B5D459D}" xr6:coauthVersionLast="47" xr6:coauthVersionMax="47" xr10:uidLastSave="{00000000-0000-0000-0000-000000000000}"/>
  <bookViews>
    <workbookView xWindow="-120" yWindow="-120" windowWidth="29040" windowHeight="15720" firstSheet="1" activeTab="3" xr2:uid="{00000000-000D-0000-FFFF-FFFF00000000}"/>
  </bookViews>
  <sheets>
    <sheet name="Control de cambios" sheetId="1" r:id="rId1"/>
    <sheet name="PTEP" sheetId="2" r:id="rId2"/>
    <sheet name="Hoja1" sheetId="21" r:id="rId3"/>
    <sheet name="1. GESTIÓN DEL RIESGO" sheetId="3" r:id="rId4"/>
    <sheet name="1.1. Riesgos de corrupción" sheetId="4" r:id="rId5"/>
    <sheet name="1.2. Riesgos para la integridad" sheetId="19" r:id="rId6"/>
    <sheet name="1.3. LAFT - FPADM" sheetId="20" r:id="rId7"/>
    <sheet name="1.4. Canales de denuncia" sheetId="5" r:id="rId8"/>
    <sheet name="1.5. Debida diligencia" sheetId="6" r:id="rId9"/>
    <sheet name="2. REDES Y ARTICULACIÓN" sheetId="7" r:id="rId10"/>
    <sheet name="2.1. Redes internas" sheetId="8" r:id="rId11"/>
    <sheet name="2.2. Redes externas" sheetId="18" r:id="rId12"/>
    <sheet name="3. LEGALIDAD Y ESTADO ABIERTO" sheetId="9" r:id="rId13"/>
    <sheet name="3.1. AIPT" sheetId="10" r:id="rId14"/>
    <sheet name="3.2. PCC y RCC" sheetId="11" r:id="rId15"/>
    <sheet name="3.3. Integridad en el SP" sheetId="12" r:id="rId16"/>
    <sheet name="4. INICIATIVAS ADICIONALES" sheetId="13" r:id="rId17"/>
    <sheet name="4.1.Racionalización de trámites" sheetId="15" r:id="rId18"/>
    <sheet name="4.2. Relacionamiento Ciudadano" sheetId="16" r:id="rId19"/>
    <sheet name="4.3. Conflicto de Intereses" sheetId="17" r:id="rId20"/>
    <sheet name="5. FORMACIÓN" sheetId="14"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3" i="21" l="1"/>
  <c r="E21" i="21"/>
  <c r="E17" i="21"/>
  <c r="E22" i="21" s="1"/>
  <c r="E13" i="21"/>
  <c r="E10" i="21"/>
  <c r="Q67" i="4"/>
  <c r="O67" i="4"/>
  <c r="S67" i="4" s="1"/>
  <c r="H67" i="4"/>
  <c r="J67" i="4" s="1"/>
  <c r="G67" i="4"/>
  <c r="Q63" i="4"/>
  <c r="O63" i="4"/>
  <c r="S63" i="4" s="1"/>
  <c r="H63" i="4"/>
  <c r="J63" i="4" s="1"/>
  <c r="G63" i="4"/>
  <c r="AB60" i="4"/>
  <c r="Q60" i="4"/>
  <c r="O60" i="4"/>
  <c r="S60" i="4" s="1"/>
  <c r="H60" i="4"/>
  <c r="J60" i="4" s="1"/>
  <c r="G60" i="4"/>
  <c r="AB56" i="4"/>
  <c r="Q56" i="4"/>
  <c r="O56" i="4"/>
  <c r="S56" i="4" s="1"/>
  <c r="H56" i="4"/>
  <c r="J56" i="4" s="1"/>
  <c r="G56" i="4"/>
  <c r="AB54" i="4"/>
  <c r="Q54" i="4"/>
  <c r="O54" i="4"/>
  <c r="S54" i="4" s="1"/>
  <c r="H54" i="4"/>
  <c r="J54" i="4" s="1"/>
  <c r="G54" i="4"/>
  <c r="AB52" i="4"/>
  <c r="Q52" i="4"/>
  <c r="O52" i="4"/>
  <c r="S52" i="4" s="1"/>
  <c r="H52" i="4"/>
  <c r="J52" i="4" s="1"/>
  <c r="G52" i="4"/>
  <c r="Q48" i="4"/>
  <c r="O48" i="4"/>
  <c r="S48" i="4" s="1"/>
  <c r="H48" i="4"/>
  <c r="J48" i="4" s="1"/>
  <c r="G48" i="4"/>
  <c r="Q44" i="4"/>
  <c r="O44" i="4"/>
  <c r="S44" i="4" s="1"/>
  <c r="H44" i="4"/>
  <c r="J44" i="4" s="1"/>
  <c r="G44" i="4"/>
  <c r="AB41" i="4"/>
  <c r="Q41" i="4"/>
  <c r="O41" i="4"/>
  <c r="S41" i="4" s="1"/>
  <c r="H41" i="4"/>
  <c r="J41" i="4" s="1"/>
  <c r="G41" i="4"/>
  <c r="S40" i="4"/>
  <c r="Q40" i="4"/>
  <c r="O40" i="4"/>
  <c r="H40" i="4"/>
  <c r="J40" i="4" s="1"/>
  <c r="G40" i="4"/>
  <c r="AB37" i="4"/>
  <c r="Q37" i="4"/>
  <c r="O37" i="4"/>
  <c r="S37" i="4" s="1"/>
  <c r="H37" i="4"/>
  <c r="J37" i="4" s="1"/>
  <c r="G37" i="4"/>
  <c r="AB34" i="4"/>
  <c r="Q34" i="4"/>
  <c r="O34" i="4"/>
  <c r="S34" i="4" s="1"/>
  <c r="H34" i="4"/>
  <c r="J34" i="4" s="1"/>
  <c r="G34" i="4"/>
  <c r="AB31" i="4"/>
  <c r="Q31" i="4"/>
  <c r="O31" i="4"/>
  <c r="S31" i="4" s="1"/>
  <c r="J31" i="4"/>
  <c r="H31" i="4"/>
  <c r="G31" i="4"/>
  <c r="Q29" i="4"/>
  <c r="O29" i="4"/>
  <c r="S29" i="4" s="1"/>
  <c r="H29" i="4"/>
  <c r="J29" i="4" s="1"/>
  <c r="G29" i="4"/>
  <c r="Q27" i="4"/>
  <c r="H27" i="4"/>
  <c r="J27" i="4" s="1"/>
  <c r="G27" i="4"/>
  <c r="AB24" i="4"/>
  <c r="Q24" i="4"/>
  <c r="H24" i="4"/>
  <c r="J24" i="4" s="1"/>
  <c r="G24" i="4"/>
  <c r="Q21" i="4"/>
  <c r="H21" i="4"/>
  <c r="Q18" i="4"/>
  <c r="J18" i="4"/>
  <c r="H18" i="4"/>
  <c r="G18" i="4"/>
  <c r="AB15" i="4"/>
  <c r="S15" i="4"/>
  <c r="T15" i="4" s="1"/>
  <c r="R15" i="4"/>
  <c r="P15" i="4"/>
  <c r="H15" i="4"/>
  <c r="J15" i="4" s="1"/>
  <c r="G15" i="4"/>
  <c r="S14" i="4"/>
  <c r="T14" i="4" s="1"/>
  <c r="R14" i="4"/>
  <c r="P14" i="4"/>
  <c r="H14" i="4"/>
  <c r="J14" i="4" s="1"/>
  <c r="G14" i="4"/>
  <c r="J43" i="10" l="1"/>
  <c r="L43" i="10"/>
  <c r="M43" i="10" s="1"/>
  <c r="AB10" i="20"/>
  <c r="J10" i="14"/>
  <c r="L10" i="14" s="1"/>
  <c r="M10" i="14" s="1"/>
  <c r="J9" i="14"/>
  <c r="J8" i="14"/>
  <c r="J7" i="14"/>
  <c r="J6" i="14"/>
  <c r="L6" i="14" s="1"/>
  <c r="M6" i="14" s="1"/>
  <c r="J13" i="17"/>
  <c r="J12" i="17"/>
  <c r="J10" i="17"/>
  <c r="J7" i="17"/>
  <c r="J6" i="17"/>
  <c r="L6" i="17" s="1"/>
  <c r="M6" i="17" s="1"/>
  <c r="J10" i="16"/>
  <c r="J9" i="16"/>
  <c r="J7" i="16"/>
  <c r="L7" i="16" s="1"/>
  <c r="M7" i="16" s="1"/>
  <c r="J6" i="16"/>
  <c r="L6" i="16" s="1"/>
  <c r="M6" i="16" s="1"/>
  <c r="J14" i="12"/>
  <c r="J12" i="12"/>
  <c r="J8" i="12"/>
  <c r="J6" i="12"/>
  <c r="L6" i="12" s="1"/>
  <c r="M6" i="12" s="1"/>
  <c r="M15" i="12" s="1"/>
  <c r="J22" i="11"/>
  <c r="J21" i="11"/>
  <c r="J20" i="11"/>
  <c r="J19" i="11"/>
  <c r="J16" i="11"/>
  <c r="J13" i="11"/>
  <c r="J11" i="11"/>
  <c r="J10" i="11"/>
  <c r="J9" i="11"/>
  <c r="J8" i="11"/>
  <c r="J7" i="11"/>
  <c r="L6" i="11"/>
  <c r="M6" i="11" s="1"/>
  <c r="J6" i="11"/>
  <c r="J41" i="10"/>
  <c r="J37" i="10"/>
  <c r="J33" i="10"/>
  <c r="L33" i="10" s="1"/>
  <c r="M33" i="10" s="1"/>
  <c r="J29" i="10"/>
  <c r="J25" i="10"/>
  <c r="J21" i="10"/>
  <c r="J20" i="10"/>
  <c r="J17" i="10"/>
  <c r="J15" i="10"/>
  <c r="J14" i="10"/>
  <c r="L13" i="10" s="1"/>
  <c r="M13" i="10" s="1"/>
  <c r="J13" i="10"/>
  <c r="J9" i="10"/>
  <c r="J8" i="10"/>
  <c r="J7" i="10"/>
  <c r="J6" i="10"/>
  <c r="J7" i="18"/>
  <c r="L6" i="18"/>
  <c r="M6" i="18" s="1"/>
  <c r="J6" i="18"/>
  <c r="J14" i="8"/>
  <c r="J10" i="8"/>
  <c r="J6" i="8"/>
  <c r="J10" i="6"/>
  <c r="L8" i="6"/>
  <c r="M8" i="6" s="1"/>
  <c r="M12" i="6" s="1"/>
  <c r="J8" i="6"/>
  <c r="J7" i="6"/>
  <c r="M6" i="6"/>
  <c r="L6" i="6"/>
  <c r="J6" i="6"/>
  <c r="J23" i="5"/>
  <c r="J20" i="5"/>
  <c r="J16" i="5"/>
  <c r="J15" i="5"/>
  <c r="J14" i="5"/>
  <c r="L14" i="5" s="1"/>
  <c r="M14" i="5" s="1"/>
  <c r="J10" i="5"/>
  <c r="J6" i="5"/>
  <c r="L6" i="5" s="1"/>
  <c r="M6" i="5" s="1"/>
  <c r="S8" i="20"/>
  <c r="Q8" i="20"/>
  <c r="O8" i="20"/>
  <c r="J8" i="20"/>
  <c r="H8" i="20"/>
  <c r="F8" i="20"/>
  <c r="AB12" i="19"/>
  <c r="S10" i="19"/>
  <c r="Q10" i="19"/>
  <c r="O10" i="19"/>
  <c r="J10" i="19"/>
  <c r="H10" i="19"/>
  <c r="F10" i="19"/>
  <c r="S9" i="19"/>
  <c r="Q9" i="19"/>
  <c r="O9" i="19"/>
  <c r="J9" i="19"/>
  <c r="H9" i="19"/>
  <c r="F9" i="19"/>
  <c r="S8" i="19"/>
  <c r="Q8" i="19"/>
  <c r="O8" i="19"/>
  <c r="J8" i="19"/>
  <c r="H8" i="19"/>
  <c r="F8" i="19"/>
  <c r="J16" i="3"/>
  <c r="L16" i="3" s="1"/>
  <c r="M16" i="3" s="1"/>
  <c r="J13" i="3"/>
  <c r="L10" i="3" s="1"/>
  <c r="M10" i="3" s="1"/>
  <c r="J10" i="3"/>
  <c r="J9" i="3"/>
  <c r="J8" i="3"/>
  <c r="J7" i="3"/>
  <c r="M6" i="3"/>
  <c r="L6" i="3"/>
  <c r="J6" i="3"/>
  <c r="L9" i="16" l="1"/>
  <c r="M9" i="16" s="1"/>
  <c r="M11" i="16" s="1"/>
  <c r="L6" i="8"/>
  <c r="M6" i="8" s="1"/>
  <c r="M16" i="8" s="1"/>
  <c r="M19" i="3"/>
  <c r="M13" i="14"/>
  <c r="L6" i="10"/>
  <c r="M6" i="10" s="1"/>
  <c r="L16" i="11"/>
  <c r="M16" i="11" s="1"/>
  <c r="L10" i="11"/>
  <c r="M10" i="11" s="1"/>
  <c r="M24" i="11" s="1"/>
  <c r="L17" i="10"/>
  <c r="M17" i="10" s="1"/>
  <c r="L16" i="5"/>
  <c r="M16" i="5" s="1"/>
  <c r="M26" i="5"/>
  <c r="M46" i="10" l="1"/>
  <c r="C39" i="2" s="1" a="1"/>
  <c r="C39" i="2" s="1"/>
  <c r="T21" i="4" l="1"/>
  <c r="S21" i="4"/>
  <c r="O21" i="4"/>
  <c r="P21" i="4"/>
  <c r="T24" i="4"/>
  <c r="P24" i="4"/>
  <c r="O24" i="4"/>
  <c r="S24" i="4"/>
  <c r="P18" i="4"/>
  <c r="O18" i="4"/>
  <c r="S18" i="4"/>
  <c r="T18" i="4"/>
  <c r="T27" i="4"/>
  <c r="S27" i="4"/>
  <c r="O27" i="4"/>
  <c r="P27" i="4"/>
  <c r="G21" i="4"/>
  <c r="F21" i="4"/>
  <c r="J21"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U10" authorId="0" shapeId="0" xr:uid="{E0520E4C-B420-403E-8833-39B25F80F422}">
      <text>
        <r>
          <rPr>
            <b/>
            <sz val="11"/>
            <color indexed="81"/>
            <rFont val="Arial"/>
            <family val="2"/>
          </rPr>
          <t>Preventivas o Correctivas</t>
        </r>
        <r>
          <rPr>
            <b/>
            <sz val="9"/>
            <color indexed="81"/>
            <rFont val="Tahoma"/>
            <family val="2"/>
          </rPr>
          <t xml:space="preserve">
</t>
        </r>
      </text>
    </comment>
    <comment ref="Y10" authorId="0" shapeId="0" xr:uid="{C3411935-F652-4352-AC64-CF62151B4D6D}">
      <text>
        <r>
          <rPr>
            <b/>
            <sz val="11"/>
            <color indexed="81"/>
            <rFont val="Arial"/>
            <family val="2"/>
          </rPr>
          <t>Escriba fórmula del indicador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4" authorId="0" shapeId="0" xr:uid="{00000000-0006-0000-0400-000001000000}">
      <text>
        <r>
          <rPr>
            <b/>
            <sz val="11"/>
            <rFont val="Arial"/>
            <family val="2"/>
          </rPr>
          <t>Es el por qué podría llegar a materializarse el riesgo</t>
        </r>
      </text>
    </comment>
    <comment ref="D4" authorId="0" shapeId="0" xr:uid="{00000000-0006-0000-0400-000002000000}">
      <text>
        <r>
          <rPr>
            <b/>
            <sz val="11"/>
            <rFont val="Arial"/>
            <family val="2"/>
          </rPr>
          <t>Situación que puede llegar a afectar el logro de los objetivos de la entidad</t>
        </r>
      </text>
    </comment>
    <comment ref="E4" authorId="0" shapeId="0" xr:uid="{00000000-0006-0000-0400-000003000000}">
      <text>
        <r>
          <rPr>
            <b/>
            <sz val="11"/>
            <rFont val="Arial"/>
            <family val="2"/>
          </rPr>
          <t>Qué le pasaría a la entidad si el riesgo se llega a materializar?</t>
        </r>
      </text>
    </comment>
    <comment ref="U4" authorId="0" shapeId="0" xr:uid="{00000000-0006-0000-0400-000004000000}">
      <text>
        <r>
          <rPr>
            <b/>
            <sz val="11"/>
            <rFont val="Arial"/>
            <family val="2"/>
          </rPr>
          <t>Preventivas o Correctivas</t>
        </r>
        <r>
          <rPr>
            <b/>
            <sz val="9"/>
            <rFont val="Tahoma"/>
            <family val="2"/>
          </rPr>
          <t xml:space="preserve">
</t>
        </r>
      </text>
    </comment>
    <comment ref="Y4" authorId="0" shapeId="0" xr:uid="{00000000-0006-0000-0400-000005000000}">
      <text>
        <r>
          <rPr>
            <b/>
            <sz val="11"/>
            <rFont val="Arial"/>
            <family val="2"/>
          </rPr>
          <t>Escriba fórmula del indicador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4" authorId="0" shapeId="0" xr:uid="{00000000-0006-0000-0500-000001000000}">
      <text>
        <r>
          <rPr>
            <b/>
            <sz val="11"/>
            <rFont val="Arial"/>
            <family val="2"/>
          </rPr>
          <t>Es el por qué podría llegar a materializarse el riesgo</t>
        </r>
      </text>
    </comment>
    <comment ref="D4" authorId="0" shapeId="0" xr:uid="{00000000-0006-0000-0500-000002000000}">
      <text>
        <r>
          <rPr>
            <b/>
            <sz val="11"/>
            <rFont val="Arial"/>
            <family val="2"/>
          </rPr>
          <t>Situación que puede llegar a afectar el logro de los objetivos de la entidad</t>
        </r>
      </text>
    </comment>
    <comment ref="E4" authorId="0" shapeId="0" xr:uid="{00000000-0006-0000-0500-000003000000}">
      <text>
        <r>
          <rPr>
            <b/>
            <sz val="11"/>
            <rFont val="Arial"/>
            <family val="2"/>
          </rPr>
          <t>Qué le pasaría a la entidad si el riesgo se llega a materializar?</t>
        </r>
      </text>
    </comment>
    <comment ref="U4" authorId="0" shapeId="0" xr:uid="{00000000-0006-0000-0500-000004000000}">
      <text>
        <r>
          <rPr>
            <b/>
            <sz val="11"/>
            <rFont val="Arial"/>
            <family val="2"/>
          </rPr>
          <t>Preventivas o Correctivas</t>
        </r>
        <r>
          <rPr>
            <b/>
            <sz val="9"/>
            <rFont val="Tahoma"/>
            <family val="2"/>
          </rPr>
          <t xml:space="preserve">
</t>
        </r>
      </text>
    </comment>
    <comment ref="Y4" authorId="0" shapeId="0" xr:uid="{00000000-0006-0000-0500-000005000000}">
      <text>
        <r>
          <rPr>
            <b/>
            <sz val="11"/>
            <rFont val="Arial"/>
            <family val="2"/>
          </rPr>
          <t>Escriba fórmula del indicador</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<sst xmlns="http://schemas.openxmlformats.org/spreadsheetml/2006/main" count="1205" uniqueCount="597">
  <si>
    <t>GESTIÓN DEL RIESGO</t>
  </si>
  <si>
    <t>VERSIÓN</t>
  </si>
  <si>
    <t>CAMBIOS REALIZADOS</t>
  </si>
  <si>
    <t>FECHA DE APROBACIÓN COMITÉ INSTITUCIONAL DE GESTIÓN Y DESEMPEÑO</t>
  </si>
  <si>
    <t>Creación</t>
  </si>
  <si>
    <t xml:space="preserve"> </t>
  </si>
  <si>
    <t>PROGRAMA DE TRANSPARENCIA Y ÉTICA PÚBLICA
DEFENSA CIVIL COLOMBIANA
2025</t>
  </si>
  <si>
    <t>I</t>
  </si>
  <si>
    <t>II</t>
  </si>
  <si>
    <t>III</t>
  </si>
  <si>
    <t>IV</t>
  </si>
  <si>
    <t>AVANCE TRIMESTRAL</t>
  </si>
  <si>
    <t>META</t>
  </si>
  <si>
    <t>RESPONSABLE</t>
  </si>
  <si>
    <t>ACTIVIDADES</t>
  </si>
  <si>
    <t>PRODUCTO DE CADA ACTIVIDAD</t>
  </si>
  <si>
    <t>PLAZO DE CADA ACTIVIDAD</t>
  </si>
  <si>
    <t>Ponderación de cada actividad
%</t>
  </si>
  <si>
    <t>AVANCE DE LAS ACTIVIDADES</t>
  </si>
  <si>
    <t>AVANCE PONDERADO</t>
  </si>
  <si>
    <t xml:space="preserve">PONDERACIÓN </t>
  </si>
  <si>
    <t>CUMPLIMIENTO</t>
  </si>
  <si>
    <t>RECURSOS $
NECESARIOS
 (millones de pesos)</t>
  </si>
  <si>
    <t>INDICADOR DE CUMPLIMIENTO</t>
  </si>
  <si>
    <t>DE CADA META</t>
  </si>
  <si>
    <t>PROGRAMADAS POR CADA META</t>
  </si>
  <si>
    <t>DE CADA ACTIVIDAD</t>
  </si>
  <si>
    <t>FECHA INICIAL</t>
  </si>
  <si>
    <t>FECHA FINAL</t>
  </si>
  <si>
    <t>%</t>
  </si>
  <si>
    <t>ACTIVIDAD</t>
  </si>
  <si>
    <t>DE LAS METAS</t>
  </si>
  <si>
    <t>PARA EJECUTAR LA META</t>
  </si>
  <si>
    <t>Meta 1: Actualizar  el mapa de riesgos de corrupción  y registrarlo en el aplicativo KAWAK</t>
  </si>
  <si>
    <t>Jefe Oficina Asesora de Planeación</t>
  </si>
  <si>
    <t>Identificar los factores asociados a los riesgos de corrupción en el mapa de riesgos de  corrupción.</t>
  </si>
  <si>
    <t>Jairo Fernando Villamil</t>
  </si>
  <si>
    <t>Factores asociados a los riesgos de corrupción identificados en el mapa de riesgos de corrupción.</t>
  </si>
  <si>
    <t>No. actividades realizadas / No. actividades programadas</t>
  </si>
  <si>
    <t>Identificar los riesgos para la integridad pública e incluirlos en el plan de tratamiento en el mapa de riesgos de corrupción.</t>
  </si>
  <si>
    <t>Riesgos para la integridad pública inlcuidos en el mapa de riesgos de corrupción</t>
  </si>
  <si>
    <t>Identificar los riesgos de lavado de activos, financiación del terrorismo y financiación para la proliferación de armas de destrucción masiva e incluirlos en el plan de tratamiento en el mapa de riesgos de corrupción.</t>
  </si>
  <si>
    <t>Riesgos de lavado de activos, financiación del terrorismo y financiación para la proliferación de armas de destrucción masiva incluidos en el mapa de riesgos de corrupción</t>
  </si>
  <si>
    <t>Actualizar la matriz de riesgos de corrupción y cargarla en el sistema de información.</t>
  </si>
  <si>
    <t>Riesgos publicados en KAWAK</t>
  </si>
  <si>
    <t>Meta 2: Realizar el monitoreo y revisión de los riesgos de corrupción</t>
  </si>
  <si>
    <t>Jefe Oficina Asesora de Planeación
Dueños de los procesos</t>
  </si>
  <si>
    <t>Hacer seguimiento a la medición cuatrimestral de los indicadores de los riesgos de corrupción en el sistema de información.</t>
  </si>
  <si>
    <t>Tres (3) seguimientos al año</t>
  </si>
  <si>
    <t>Presentar la Gestión de los Riesgos de Corrupción ante el Comité Institucional de Gestión y Desempeño y ante el Comité de coordinación de Control Interno.</t>
  </si>
  <si>
    <t>Enrique Arturo Torres Arciniegas</t>
  </si>
  <si>
    <t>Tres (3) actas del Comité Institucional de Gestión y Desempeño y tres (3) Actas del Comité de Coordinación de Control Interno</t>
  </si>
  <si>
    <t xml:space="preserve">Meta 3: Realizar tres seguimientos de los  riesgos de corrupción </t>
  </si>
  <si>
    <t>Jefe Oficina de Control Interno</t>
  </si>
  <si>
    <t>Realizar la publicación del informe de cada seguimiento realizado a los  riesgos de corrupción</t>
  </si>
  <si>
    <t>Roberto Menjura</t>
  </si>
  <si>
    <t>Tres (3) informes publicados</t>
  </si>
  <si>
    <t>No. seguimientos  realizados / No. seguimientos programados</t>
  </si>
  <si>
    <t>Regresar al menú PTEP</t>
  </si>
  <si>
    <t>MAPA DE RIESGOS: Riesgos para la integridad pública 2025</t>
  </si>
  <si>
    <t>IDENTIFICACIÓN DEL RIESGO</t>
  </si>
  <si>
    <t>ANALISIS DEL RIESGO</t>
  </si>
  <si>
    <t xml:space="preserve"> VALORACIÓN DEL RIESGO ANTES DE CONTROLES </t>
  </si>
  <si>
    <t>VALORACIÓN DEL RIESGO DESPUÉS DE CONTROLES</t>
  </si>
  <si>
    <t>ACCIONES</t>
  </si>
  <si>
    <t>MONITOREO</t>
  </si>
  <si>
    <t>PROCESO</t>
  </si>
  <si>
    <t>CAUSA</t>
  </si>
  <si>
    <t>RIESGO</t>
  </si>
  <si>
    <t>CONSECUENCIA (Efectos)</t>
  </si>
  <si>
    <t>VALORACIÓN DEL RIESGO</t>
  </si>
  <si>
    <t>NUEVA CALIFICACIÓN</t>
  </si>
  <si>
    <t>Actividades de Control</t>
  </si>
  <si>
    <t>Fecha Cumplimiento de las Acciones</t>
  </si>
  <si>
    <t>Responsable</t>
  </si>
  <si>
    <t>Soporte</t>
  </si>
  <si>
    <t>Indicador</t>
  </si>
  <si>
    <t>Acciones Ejecutadas</t>
  </si>
  <si>
    <t>Registro o evidencia de cumplimiento</t>
  </si>
  <si>
    <t>Medición del Indicador</t>
  </si>
  <si>
    <t>Riesgo Inherente</t>
  </si>
  <si>
    <t>Riesgo Residual</t>
  </si>
  <si>
    <t>Probabilidad</t>
  </si>
  <si>
    <t>Impacto</t>
  </si>
  <si>
    <t>Nueva Zona de Riesgo</t>
  </si>
  <si>
    <t>Zona del Riesgo</t>
  </si>
  <si>
    <t>Controles</t>
  </si>
  <si>
    <t>Puntaje evaluación de los Controles</t>
  </si>
  <si>
    <t>Casillas a disminuir</t>
  </si>
  <si>
    <t>Zona de Riesgo</t>
  </si>
  <si>
    <t>GESTIÓN HUMANA</t>
  </si>
  <si>
    <t>Revisión inadecuada de los requisitos para vinculación de un servidor público</t>
  </si>
  <si>
    <t>1. Investigaciones de tipo Disciplinario, Penal o Fiscal.</t>
  </si>
  <si>
    <t>Media</t>
  </si>
  <si>
    <t>moderado</t>
  </si>
  <si>
    <t>Alta</t>
  </si>
  <si>
    <t>El servidor público designado para el proceso de selección será el encargado de verificar que todos los documentos hagan parte del expendiente laboral.</t>
  </si>
  <si>
    <t>Baja</t>
  </si>
  <si>
    <t>Moderado</t>
  </si>
  <si>
    <t>1. Verificar contra Matriz de Seguimiento de Documentos que se encuentren todos los docuementos diligenciados.</t>
  </si>
  <si>
    <t>Cuatrimestral</t>
  </si>
  <si>
    <t>Matriz de Seguimiento de Documentos( Formato Diligenciado.)</t>
  </si>
  <si>
    <t>No. De formatos diligenciados / No. De Ingresos</t>
  </si>
  <si>
    <t>Manipulación de la información,  en la elaboración de certificaciones laborales con funciones.</t>
  </si>
  <si>
    <t>1. Investigaciones de tipo Disciplinario, Penal o Fiscal.
2. Pérdida de credibilidad frente a la Entidad e impacto negativo en la imagen Institucional.</t>
  </si>
  <si>
    <t>Mayor</t>
  </si>
  <si>
    <t>Cada vez que un Servidor Público requiere una certificación laboral con funciones, la ebe solicitar al Grupo de Gestión del Talento Humano, quien la elabora de acuerdo al Manual de Funciones.</t>
  </si>
  <si>
    <t>Muy Baja</t>
  </si>
  <si>
    <t>Sergio Andrés Gil y Leydi Rodríguez Castillo</t>
  </si>
  <si>
    <t>Soporte mediante el cual se socializa el procedimiento para obtener la certificación laboral con o sin funciones.</t>
  </si>
  <si>
    <t>No. de actividades realizadas /
No. de actividades planeadas</t>
  </si>
  <si>
    <t>GESTIÓN FINANCIERA</t>
  </si>
  <si>
    <t>Presión de terceros y/o de un superior Jerárquico</t>
  </si>
  <si>
    <t>El funcionario encargado del proceso de ejecución de la etapa contractual cada vez que el Supervisor de Contrato tramita un pago, verifica los soportes y diligencia el formato GAD-FT-020 - Control de documentos para trámite de pago; en caso de faltar algún soporte o presentarse observaciones, le comunica al Supervisor del Contrato para que corrija o tramite lo pertinente con quien corresponda. Posteriormente; el funcionario designado del Grupo Financiero, efectúa la misma revisión y confirma el cumplimiento de los requisitos para el pago, en caso de presentarse alguna novedad devuelve el trámite al Grupo Administrativo. Evidencia: Formato GAD-FT-020 y el libro de control de entrega de documentos.</t>
  </si>
  <si>
    <t>1. Revisar en primera instancia el cumplimiento de los requisitos para el trámite de pago según el formato GAD-FT-020 - Control de documentos para trámite de pago.
2. Revisar en segunda instancia el cumplimiento de los requisitos para el trámite de pago según el formato GAD-FT-020 - Control de documentos para trámite de pago.
3. Elaborar en segunda instancia, en el Grupo Financiero la verificación de soportes para el tramite de pago según el formato GFN-FT-002 - Verificación soportes para pago.</t>
  </si>
  <si>
    <t>Cada vez que se trámite un pago</t>
  </si>
  <si>
    <t>1 y 2. Formato GAD-FT-020 en cada orden de pago y el libro de control de entrega de documentos.
3. Formato GFN-FT-002 en cada orden de pago y el libro de control de entrega de documentos.</t>
  </si>
  <si>
    <t>No. de verificaciones realizadas /
No. de solicitudes</t>
  </si>
  <si>
    <t>El funcionario designado del Grupo Financiero encargado de la verificación de los soportes de pago; verifica los soportes y diligencia el formato GFN-FT-002 - Verificación soportes para pago, con respecto al formato GAD-FT-020 - Control de documentos para trámite de pago; en caso de presentarse alguna novedad devuelve el trámite al Grupo Administrativo; al encontrarse adecuadamente para pago se tramita dentro del Grupo Financiero. Evidencia: Formato GFN-FT-002 y el libro de control de entrega de documentos.</t>
  </si>
  <si>
    <t>Regresar al menú Gestión del Riesgo</t>
  </si>
  <si>
    <t>Conflicto de Interes por entrega incompleta de requisitos para vinculación</t>
  </si>
  <si>
    <t>Fraude por
Falsificación en las certificaciones laborales con funciones</t>
  </si>
  <si>
    <t>1. Socializar cuatrimestralmente el procedimiento para obtener la certificación laboral con o sin funciones, generada desde el aplicativo Self Service de Kactus
2. Reporte de fallas en kactus por certificados sin funciones.</t>
  </si>
  <si>
    <r>
      <rPr>
        <b/>
        <sz val="10"/>
        <rFont val="Arial"/>
        <family val="2"/>
      </rPr>
      <t>Fraude por</t>
    </r>
    <r>
      <rPr>
        <sz val="10"/>
        <rFont val="Arial"/>
        <family val="2"/>
      </rPr>
      <t xml:space="preserve">
Ordenar o efectuar pagos de bienes o servicios sin el lleno de los requisitos legales en beneficio propio o de un tercero</t>
    </r>
  </si>
  <si>
    <t>Luis Ernesto López Torres</t>
  </si>
  <si>
    <t>Tráfico de influencias</t>
  </si>
  <si>
    <t>MAPA DE RIESGOS: Riesgo de Lavado de Activos, Financiación del 
Terrorismo y Financiación para la Proliferación de Armas de Destrucción 
Masiva – LAFT/FPADM.2025</t>
  </si>
  <si>
    <t>Falta de control y filtros de los contratos y donaciones a la Defensa Civil de particulares( Personas Naturales y Jurídicas).</t>
  </si>
  <si>
    <t>Lavado de activos , Financiación del Terrorismo y Financiación para la proliferación de Armas de Destrucción Masiva</t>
  </si>
  <si>
    <t>1. Investigaciones de tipo Disciplinario, Penal o Fiscal.
2. Pérdida de credibilidad de la Entidad e impacto negativo en la imagen Institucional.</t>
  </si>
  <si>
    <t>Catastrófico</t>
  </si>
  <si>
    <t>El funcionario desigando por al entidad debera verificar en las listas OFAC/ONU, que el tercero o Particular no se encuentre en estos listados, también solicitara la Declarcion de Origen  de Fondos; si el funcionario detecta Operaciones Sospechosas generar un Reporte de Operaciones Sospechosas - ROS.</t>
  </si>
  <si>
    <t xml:space="preserve">1. Acutalizar procedimiento Administración de Ingresos GFN-PD-003.
2. Crear Formato de Declaración de Origen de Fondos.
3. Realizar Informe mensual de las consultas realizadas.
4. Realizar informe mensual de los reportes ROS.
</t>
  </si>
  <si>
    <t>1 y 2. Primer semestre de 2025
2. Trimestral
4. Cada vez que se materialice el riesgo</t>
  </si>
  <si>
    <t>1 y 4. Jefe Grupo Financiero</t>
  </si>
  <si>
    <t>1. Procedimiento Actualizado, y formato de declaración de Fondos.
2. Informe mensual de las consultas.
3. Evidencia los formatos de declaración de fondos diligenciados.
4. Informe mensual de Reporte ROS.</t>
  </si>
  <si>
    <t>CANALES DE DENUNCIA</t>
  </si>
  <si>
    <t>Meta 1: Fortaecer el reconocimiento de los canales de denuncia de la Entidad.</t>
  </si>
  <si>
    <t>Jefe Grupo de Gestión del Talento Humano</t>
  </si>
  <si>
    <t>Diseñar y desarrollar una campaña de socialización de los canales de denuncia de la Entidad dirigida a los servidores públicos a nivel nacional.</t>
  </si>
  <si>
    <t>Luisa Cepeda</t>
  </si>
  <si>
    <t>Cuatro (4) informes de desarrollo de la campaña</t>
  </si>
  <si>
    <t>Diseñar y desarrollar una campaña de socialización de los canales de denuncia de la Entidad dirigida a los ciudadanos</t>
  </si>
  <si>
    <t>Andrea Carolina Quintero</t>
  </si>
  <si>
    <t>Meta 2: Fortalecer el uso de canales de denuncia de la Entidad</t>
  </si>
  <si>
    <t>Jefe Grupo Orientación Ciudadana y Gestión Documental</t>
  </si>
  <si>
    <t>Elaborar un instructivo para la creación de quejas y denuncias y publicarlo en el espacio de PQRSD en el sitio web institucional</t>
  </si>
  <si>
    <t>Maria Nataly Paredes</t>
  </si>
  <si>
    <t>Un (1) instructivo elaborado y publicado</t>
  </si>
  <si>
    <t>Crear en el sitio web Institucional un acceso directo a los canales de denuncia institucionales.</t>
  </si>
  <si>
    <t>Carol Angel</t>
  </si>
  <si>
    <t>Un (1) Acceso directo en el Sitio web Institucional que re dirija a los canales de denuncia internos y externos</t>
  </si>
  <si>
    <t>Meta 3: Tipificar las denuncias y quejas allegadas por los diferentes canales</t>
  </si>
  <si>
    <t>Jefe Grupo de Orientación Ciudadana y Gestión Documental</t>
  </si>
  <si>
    <t>Incluir en el informe de PQRSD el trámite de las quejas o denuncias de los ciudadanos o grupos de valor y/o los servidores públicos.</t>
  </si>
  <si>
    <t>Cuatro (4) informes de PQRSD publicados en el sitio web.</t>
  </si>
  <si>
    <t>Identificar las posibles situaciones que afecten la integridad pública teniendo en cuenta el procedimiento para las denuncias entre la ciudadanía y grupos de valor y los canales internos de denuncia</t>
  </si>
  <si>
    <t>Tres (3) informes de situaciones presentadas que afectan la integridad, de acuerdo con los canales internos de denuncia, publicados en el sitio web.</t>
  </si>
  <si>
    <t>31/04/2025</t>
  </si>
  <si>
    <t>Jefe Oficina Control Interno Disciplinario</t>
  </si>
  <si>
    <t>Tres (3) informes de situaciones presentadas que afectan la integridad, de acuerdo con los canales externos de denuncia, publicados en el sitio web.</t>
  </si>
  <si>
    <t>DEBIDA DILIGENCIA</t>
  </si>
  <si>
    <t>Meta 1: Identificar los riesgos de corrupción de la Entidad</t>
  </si>
  <si>
    <t>Realizar mesas de trabajo con los dueños de los procesos, para identificar los riesgos para la integridad pública (conflicto de intereses, soborno, corrupción y fraude) de la Entidad</t>
  </si>
  <si>
    <t>Jairo Fernando Villamil Castañeda</t>
  </si>
  <si>
    <t>Un (1) acta de mesas de trabajo de identificación de riesgos.</t>
  </si>
  <si>
    <t>Realizar mesas de trabajo con los dueños de los procesos, para identificar los riesgos de lavado de activos, financiación del terrorismo y financiación para la proliferación de armas de destrucción masiva -FAFT/FPADM.</t>
  </si>
  <si>
    <t xml:space="preserve">Meta 2: Implementar acciones de debida diligencia </t>
  </si>
  <si>
    <t>Actualizar semestralmente el directorio de servidores públicos de la entidad, que incluya una variable de personas expuestas políticamente, si manejará recursos públicos o presupuesto de la entidad, si tiene emprendimientos fuera de la Institución y un link a la hoja de vida en el SIGEP y publicarlo en el sitio web institucional</t>
  </si>
  <si>
    <t>Sergio Andrés Gil</t>
  </si>
  <si>
    <t>Dos (2) documentos en excel con el directorio de servidores públicos actualziado y publicado en el sitio web</t>
  </si>
  <si>
    <t>Actualizar semestralmente el directorio de contratistas de la entidad, que incluya que incluya una variable de personas expuestas políticamente, si manejará recursos públicos o presupuesto de la entidad, si tiene emprendimientos fuera de la Institución y un link a la hoja de vida en el SECOP II y publicarlo en el sitio web institucional</t>
  </si>
  <si>
    <t>Grupo Administrativo</t>
  </si>
  <si>
    <t>Dos (2) documentos en excel con el directorio de contratistas actualziado y publicado en el sitio web</t>
  </si>
  <si>
    <t>2. REDES Y ARTICULACIÓN</t>
  </si>
  <si>
    <t>REDES INTERNAS</t>
  </si>
  <si>
    <t>Meta 1: Garantizar el cumplimiento de las acciones planeadas para alcanzar los objetivos institucionales.</t>
  </si>
  <si>
    <t xml:space="preserve">Realizar el seguimiento y monitoreo de los planes institucionales (Plan de acción integrado, PTEP, MIPG, mapas de riesgos, indicadores) y presentar el avance el en Comité Institucional de Gestión y Desempeño. </t>
  </si>
  <si>
    <t>Carmen Alicia Rubio León</t>
  </si>
  <si>
    <t>Cuatro (4) actas de Comité Institucional de Gestión y Desempeño</t>
  </si>
  <si>
    <t>01/07/205</t>
  </si>
  <si>
    <t>Presentar ante el Comité de Integridad, el avance de las actividades planeadas.</t>
  </si>
  <si>
    <t>Subdirector Administrativo y Financiero</t>
  </si>
  <si>
    <t>Cuatro (4) actas del Comité de Integridad</t>
  </si>
  <si>
    <t>Presentar semestralmente ante el Comité de coordinación de Control Interno, el avance de los riesgos y la implementación de los controles establecidos.</t>
  </si>
  <si>
    <t>Dos (2) actas del Comité de coordinación de control interno</t>
  </si>
  <si>
    <t>Regresar al menú Redes y articulación</t>
  </si>
  <si>
    <t>REDES EXTERNAS</t>
  </si>
  <si>
    <t>Meta 1: Desarrollar espacios de articulación con otras entidades para la creación de redes interinstitucionales.</t>
  </si>
  <si>
    <t>Desarrollar un ejercicio de rendición de cuentas a la ciudadanía en nodos con los organismos de socorro, a manera de panel de expertos</t>
  </si>
  <si>
    <t>Un (1) informe de ejercicio de Rendición de Cuentas por nodos con organismos de socorro.</t>
  </si>
  <si>
    <t>Participar del Comité Sectorial de Gestión y Desempeño</t>
  </si>
  <si>
    <t>Dos (2) actas del Comité Sectorial de Gestión y Desempeño.</t>
  </si>
  <si>
    <t>3. LEGALIDAD Y ESTADO ABIERTO</t>
  </si>
  <si>
    <t>ACCESO A LA INFORMACIÓN PÚBLICA Y TRANSPARENCIA</t>
  </si>
  <si>
    <t>Meta 1: Fortalecer la planeación para la transparencia y la lucha contra la corrupción</t>
  </si>
  <si>
    <t>Elaborar el Programa de Transparencia y Ética Pública, de acuerdo con lo sipuesto en ela Ley 2195 de 2022 y el anexo técnico PTEP.</t>
  </si>
  <si>
    <t>Un (1) Programa de Transparencia y Ética Pública.</t>
  </si>
  <si>
    <t>Publicar a consideración de los grupos de valor, el plan de transparencia y ética pública, en el sitio web institucional.</t>
  </si>
  <si>
    <t>Una (1) publicación en el sitio web.</t>
  </si>
  <si>
    <t>Programar en el Sistema de información KAWAK  los planes institucionales, para su seguimiento y monitoreo</t>
  </si>
  <si>
    <t>Tres (3) planes institucionales programados en el Sistema de Información KAWAK.</t>
  </si>
  <si>
    <t>Realizar trimestralmente el seguimiento y monitoreo  a los planeas intitucionales en el Sistema de Información KAWAK.</t>
  </si>
  <si>
    <t>Cuatro (4) seguimientos a cada uno de los planes institucionales.</t>
  </si>
  <si>
    <t>Meta 2:
Desarrollar actividades que fortalezcan el acceso a la información pública</t>
  </si>
  <si>
    <t>Crear un procedimiento para el acceso a la información pública y publicado en el sitio web institucional</t>
  </si>
  <si>
    <t>Carol Giesell Ángel</t>
  </si>
  <si>
    <t>Un (1) procedimiento elaborado y publicado</t>
  </si>
  <si>
    <t>Jefe Oficina Asesora de las TIC</t>
  </si>
  <si>
    <t>Adquirir licencia para convertir archivos a PDF/A-1b o PDF/A1a</t>
  </si>
  <si>
    <t>Víctor Emiro Riaño</t>
  </si>
  <si>
    <t xml:space="preserve">Una (1) licencia para convertir archivos a PDF/A-1b o PDF/A1a </t>
  </si>
  <si>
    <t xml:space="preserve">Documentos públicos convertidos a formato PDF/A-1b o PDF/A1a  </t>
  </si>
  <si>
    <t>30/09/205</t>
  </si>
  <si>
    <t>Meta 3:
Desarrollar las actividades necesarias para mantener la transparencia activa de la entidad.</t>
  </si>
  <si>
    <t>Realizar una revisión cuatrimestral de la información publicada en el sitio web, de acuerdo con lo estipulado en la Ley de Transparencia y conforme a las especificaciones del anexo 2 de la Resolución 1519 de 2020 de Min TIC.</t>
  </si>
  <si>
    <t>Carol Gisell Ángel</t>
  </si>
  <si>
    <t>Tres (3) revisiones de la página web de acuerdo con la normatividad vigente.</t>
  </si>
  <si>
    <t>Elaborar y publicar en la página web, en la sección de transparencia, el informe de gestión anual de la entidad.</t>
  </si>
  <si>
    <t>Un (1) informe de gestión anual elaborado y publicado</t>
  </si>
  <si>
    <t>Jefe Grupo Financiero</t>
  </si>
  <si>
    <t>Publicar en el sitio web institucional, la ejecución presupuestal y los estados financieros de la entidad</t>
  </si>
  <si>
    <t>Doce (12) informes de ejecución presupuestal agregada y desagregada y estados financieros publicados en la página web institucional.</t>
  </si>
  <si>
    <t>Publicar trimestralmente en el sitio web institucional, el seguimiento al cumplimiento de los planes institucionales</t>
  </si>
  <si>
    <t>Cuatro (4) seguimientos a cada uno de los planes institucionales publicados en el sitio web.</t>
  </si>
  <si>
    <t>Publicar en el sitio web institucional los informes de ley correspondientes a la Oficina de Control Interno</t>
  </si>
  <si>
    <t>Informes de Ley publicados en la web</t>
  </si>
  <si>
    <t>Meta 4:
Desarrollar las actividades necesarias para mantener la transparencia pasiva de la entidad.</t>
  </si>
  <si>
    <t>Jefe de Grupo de Orientación Ciudadana y Gestión Documental</t>
  </si>
  <si>
    <t>Realizar seguimiento trimestral a la calidad y oportunidad de las  respuestas de PQRSD, allegadas por los ciudadanos y grupos de interés y publicarlos en el sitio web.</t>
  </si>
  <si>
    <t>Maria Nataly paredes</t>
  </si>
  <si>
    <t>Cuatro (4) informes publicados en la web.</t>
  </si>
  <si>
    <t>Hacer seguimiento trimestral al registro de las PQRSD que llegan a las seccionales y la DIGER, por otro mecanismo de contacto diferente al aplicativo web y publicarlos en el sitio web.</t>
  </si>
  <si>
    <t>Jefe Oficina Asesora de las Tic</t>
  </si>
  <si>
    <t>Actualizar semestralmente las bases de Datos abiertos en la página www.datos.gov.co</t>
  </si>
  <si>
    <t>Victor Riaño</t>
  </si>
  <si>
    <t>Bases de datos actualizados en datos.gov.co</t>
  </si>
  <si>
    <t>Meta 5:
Mantener actualizados los instrumentos de gestión de la información de la entidad.</t>
  </si>
  <si>
    <t>Jefe Oficina Asesora de Plaenación</t>
  </si>
  <si>
    <t>Actualizar los instrumentos de gestión de la información, aprobarlos mediante acto administrativo y publicarlos en la página web (Inventario de activos de información, Índice de información clasificada y reservada, Esquema de publicación de información)</t>
  </si>
  <si>
    <t>Carol Gisel Angel</t>
  </si>
  <si>
    <t>Tres (3) instrumentos de información acrtualizaados, aprobados y publicados</t>
  </si>
  <si>
    <t>Regresar a menú Legalidad y Estado abierto</t>
  </si>
  <si>
    <t>Regresar a menú PTEP</t>
  </si>
  <si>
    <t>PARTICIPACIÓN CIUDADANA Y RENDICIÓN DE CUENTAS</t>
  </si>
  <si>
    <t>Meta 1: Identificar y relacionar las condiciones institucionales idóneas para la promoción de la participación ciudadana</t>
  </si>
  <si>
    <t>Elaborar de forma colaborativa el Plan de Transparencia y Etica Pública, con diferentes grupos de valor de la entidad.</t>
  </si>
  <si>
    <t>Un (1) lista de asistencia a mesas de trabajo para la construcción del plan de Transparencia y Ética Pública</t>
  </si>
  <si>
    <t>Programar y convocar a veedores sociales a nivel nacional, a conversatorio sobre control social.</t>
  </si>
  <si>
    <t>Programación y convocatoria a veedores.</t>
  </si>
  <si>
    <t>Elaborar una directiva transitoria con lineamientos para el desarrollo de la participación ciudadana y la Rendición de Cuentas a la Ciudadanía y socializarla con las seccionales a nivel nacional.</t>
  </si>
  <si>
    <t>Una (1) Directiva con lineamientos para la PC y la RCC.</t>
  </si>
  <si>
    <t xml:space="preserve">Diseñar y publicar en la página web un cronograma que defina los espacios de participación ciudadana que se implementarán en la entidad y publicarlo en la página web oficial </t>
  </si>
  <si>
    <t xml:space="preserve">Un (1) Cronograma publicado en la página web. </t>
  </si>
  <si>
    <t>Meta 2:
Promover la participación ciudadana en la gestión de la entidad.</t>
  </si>
  <si>
    <t>Desarrollar un conversatorio virtual, con los veedores a nivel nacional, con el fin de capacitarlo en temas de control social.</t>
  </si>
  <si>
    <t>Un (1) conversatorio virtual desarrollado</t>
  </si>
  <si>
    <t>Desarrollar en cada seccional un ejercicio participativo a nivel territorial, con grupos étnicos (Gupos indígenas, población negra,afrodescendiente, raizal o palenquera) en prevención del riesgo de desastres</t>
  </si>
  <si>
    <t>Veinte (20) ejercicios de participación ciudadana con grupos étnicos.</t>
  </si>
  <si>
    <t>Disponer 10 encuestas web de percepción ciudadana, sobre temas de interés de la entidad.</t>
  </si>
  <si>
    <t>Diez (10 encuestas web publicadas en la página.</t>
  </si>
  <si>
    <t>30/08/205</t>
  </si>
  <si>
    <t>Meta 3:
Rendir cuentas a la Ciudadanía implementando las tres fases de la misma.</t>
  </si>
  <si>
    <t>Publicar cuatrimestralmente en la cartelera de cara al ciudadano, las infografías con la información de la gestión de la entidad, por grupos de valor, en la DIGER y las direcciones seccionales</t>
  </si>
  <si>
    <t>Tres (3) infografías  publicados en las carteleras de cara al ciudadano.</t>
  </si>
  <si>
    <t>Desarrollar un ejercicio de Rendicón de Cuentas (Panel de expertos) por nodos, en conjunto con otros organismos de socorro.</t>
  </si>
  <si>
    <t>Un (1) ejercicio de rendición de cuentas por nodos</t>
  </si>
  <si>
    <t>Desarrollar una audiencia pública de Rendición de Cuentas a la ciudadanía</t>
  </si>
  <si>
    <t xml:space="preserve">Una (1) Audiencia pública de Rendción de Cuentas </t>
  </si>
  <si>
    <t>Actualizar la subpágina de control social en el sitio web institucional.</t>
  </si>
  <si>
    <t>Espacio web actualizado</t>
  </si>
  <si>
    <t>Elaborar el informe de los ejercicios de Rendición de Cuentas a la Ciudadanía y publicarlos en el sitio web, que incluya las respuestas a las preguntas de los ejercicios.</t>
  </si>
  <si>
    <t>Dos (2) informes de Rendición de Cuentas a la Ciudadanía publicados en la web.</t>
  </si>
  <si>
    <t>INTEGRIDAD EN EL SERVICIO PÚBLICO</t>
  </si>
  <si>
    <t>Meta 1: Garantizar la implementación del Código de Integridad del Servicio Público en la Defensa Civil Colombiana</t>
  </si>
  <si>
    <t>Presentar semestralmente la información recibida a través de Informes internos (Informes del comité de convivencia, Informes de la comisión de personal, Informes de la oficina de control interno disciplinario), para evaluar el cumplimiento de la política de integridad.</t>
  </si>
  <si>
    <t>Dos (2) actas del Comité de Integridad.</t>
  </si>
  <si>
    <t>Desarrollar trimestralmente las actividades propuestas en materia de integridad en la caja de herramientas dispuesta por Función Pública a los servidores públicos y contratistas.</t>
  </si>
  <si>
    <t>Cuatro (4) actividades de integridad desarrolladas</t>
  </si>
  <si>
    <t>Desarrollar dos actividades a manera de concurso, para evaluar la apropiación de los valores de código de integridad de los servidores públicos de la entidad.</t>
  </si>
  <si>
    <t>Dos (2) informes de actividades desarrolladas para la apropiación del código de integridad.</t>
  </si>
  <si>
    <t>Evaluar, a partir del ejercicio de las funciones, roles y competencias del jefe de control interno o quien hace sus veces, la estrategia establecida para la apropiación del código de integridad o el documento que haga sus veces en la entidad.</t>
  </si>
  <si>
    <t>Un (1) informe de evaluación de la estrategia establecida para la apropiación del código de integridad.</t>
  </si>
  <si>
    <t xml:space="preserve"> Regresar a menú Legalidad y Estado abierto</t>
  </si>
  <si>
    <t>4. INICIATIVAS ADICIONALES</t>
  </si>
  <si>
    <t>REGRESAR AL MENÚ PTEP</t>
  </si>
  <si>
    <t>RACIONALIZACIÓN DE TRÁMITES</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</si>
  <si>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</si>
  <si>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</si>
  <si>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</si>
  <si>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</si>
  <si>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</si>
  <si>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</si>
  <si>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</si>
  <si>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</si>
  <si>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</si>
  <si>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</si>
  <si>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</si>
  <si>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</si>
  <si>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</si>
  <si>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 xml:space="preserve">Fecha final </t>
  </si>
  <si>
    <t>Fecha final racionalización</t>
  </si>
  <si>
    <t>Otros procedimientos administrativos de cara al usuario</t>
  </si>
  <si>
    <t>Atención de emergencias y desastres</t>
  </si>
  <si>
    <t>Inscrito</t>
  </si>
  <si>
    <t>La entidad recepciona y atiende las solicitudes para la atención de emergencias de manera descentralizada de acuerdo con las competencias otorgadas por la Ley 1523 de 2012 a nivel territorial. No obstante la coordinación para la movilización de recursos  y el despliegue de capacidades a  nivel nacional requiere un centro de mando y control que permita la toma de decisiones oportuna y bajo la unidad de criterio.
Con corte a 31dic2024, se realizaron acciones de racionalización, correspondiente a la fase II del proyecto del Centro de Mando y Control de la Defensa Civil Colombiana. Teniendo en cuenta que aún no termina la implementación, se debe dar continuidad durante la vigencia 2025, conforme a lo estipulado en el Contrato No. 123 de 2022 Que buscó fortalecer las capacidades de ciencia tecnología e innovación de la Defensa Civil Colombiana mediante el diseño, desarrollo implementación y suministro de una solución tecnológica basada en un aplicativo, plataforma o página web alojada en un servicio de computación en la nube que será usado mediante el puesto de mando y control para la atención de emergencias a nivel nacional de la Defensa Civil Colombiana.
La mejora  ya se encuentra desplegada, se enviaron manuales a los usuarios de las seccionales, junto con credenciales de acceso y las seccionales registraron emergencias según lo previsto</t>
  </si>
  <si>
    <t>Puesta en marcha de los servicios de la implementación del Centro de Mando y Control, correspondiente a la creación y diseño de las aplicaciones web, móviles y apps, que hacen parte del software que permite la interoperabilidad de los diferentes sistemas de información para la Defensa Civil Colombiana.</t>
  </si>
  <si>
    <t>Para el ciudadano: Obtener atención oportuna en los momentos de emergencia y desastres, minimizando el impacto social, económico y ambiental.
Para la entidad: centralizar la información para la analítica de datos, controlar las operaciones, facilitar la toma de decisiones en momentos de alta tensión y optimizar el uso de los recursos destinados para la atención de emergencias.</t>
  </si>
  <si>
    <t>Tecnológica</t>
  </si>
  <si>
    <t>Oficina Asesora de las TIC.</t>
  </si>
  <si>
    <t>Regresar al menú Iniciativas adicionales</t>
  </si>
  <si>
    <t>RELACIONAMIENTO CON EL CIUDADANO</t>
  </si>
  <si>
    <t>Meta 1: 
Identificar las características de los grupos de valor</t>
  </si>
  <si>
    <t>Actualizar la caracterización de usuarios y grupos de interés de la entidad y publicarla en el sitio web institucional</t>
  </si>
  <si>
    <t>Carol Gisell Angel</t>
  </si>
  <si>
    <t>Un (1) documento de caracterización de usuarios y grupos de valor actualizado y publicado.</t>
  </si>
  <si>
    <t>Meta 2:
 Desarrollar las acciones necesarias para mejorar el relacionamiento con los ciudadanos</t>
  </si>
  <si>
    <t>Instalar señalética en lengua de señas colombianas, lenguaje braille, español e ingles en la Dirección General, escuelas de capacitación y las Seccionales y Oficinas equivalentes</t>
  </si>
  <si>
    <t>Grupo de Orientación Ciudadana y Gestión Documental</t>
  </si>
  <si>
    <t>Señalética instalada</t>
  </si>
  <si>
    <t>Meta3: 
Evaluación de la medición de la percepción ciudadana</t>
  </si>
  <si>
    <t>Desarrollar una encuesta web, de identificación de preferencia de acceso a canales, de los usuarios y grupos de interés</t>
  </si>
  <si>
    <t>Un (1) informe de resultados de la encuesta aplicada</t>
  </si>
  <si>
    <t>Desarrollar una encuesta de satisfacción de los servicios de la entidad.</t>
  </si>
  <si>
    <t>Regresal al menú PTEP</t>
  </si>
  <si>
    <t>Meta 1: 
Fortalecer la gestión de conflicto de intereses de la entidad</t>
  </si>
  <si>
    <t>Formular la estrategia anual para la gestión preventiva de conflictos de interés dentro del marco de la planeación institucional.</t>
  </si>
  <si>
    <t>Sergio Gil</t>
  </si>
  <si>
    <t>No. Actividades ejecutadas/No. Actividades planeadas</t>
  </si>
  <si>
    <t>Hacer seguimiento cuatrimestral a la estrategia anual para la gestión preventiva de conflicto de intereses.</t>
  </si>
  <si>
    <t>Tres (3) seguimientos de la estrategia de conflicto de intereses</t>
  </si>
  <si>
    <t>Hacer semestralmente una evaluación de impacto de la estrategia de conflicto de intereses</t>
  </si>
  <si>
    <t>Dos (2) evaluaciones de impacto realizadas</t>
  </si>
  <si>
    <t>Tipificar los conflictos de intereses identificados por la entidad, bajo el marco del comité institucional de coordinación de control interno (u otras instancias internas de este mismo nivel jerárquico).</t>
  </si>
  <si>
    <t>Un (1) documento de informe, donde se tipifican los conflictos de intereses identificados por la entidad.</t>
  </si>
  <si>
    <t>Presentar informe final de cumplimiento de la estrat egia a la Alta Dirección</t>
  </si>
  <si>
    <t>Un (1) informe final de cumplimiento de la estrategia elaborado y radicado en la Alta Dirección</t>
  </si>
  <si>
    <t>Meta 1:
Fortalecer las capacidades de los servidores públicos de la Entidad</t>
  </si>
  <si>
    <t>Desarrollar capacitación a nivel nacional con los servidores públicos, sobre el Programa de Transparencia y Ética Pública</t>
  </si>
  <si>
    <t>Una (1) Capacitación desarrollada</t>
  </si>
  <si>
    <t>No. Capacitaciones ejecutadas/No. Cacitaciones ejecutadas</t>
  </si>
  <si>
    <t>Jefe de Grupo de Gestión del Talento Humano</t>
  </si>
  <si>
    <t>Desarrollar capacitación, sobre código de integridad de la función pública</t>
  </si>
  <si>
    <t>Jefe de Grupo de Gestión del Talento Humano
Jefe Oficina Control Interno Disciplinario
Jefe Oficina de Orientación Ciudadana y Gestión Documental</t>
  </si>
  <si>
    <t>Desarrollar capacitación a los servidores públicos de la entidad a nivelnacional, sobre el acceso a los canales de denuncia de la Entidad</t>
  </si>
  <si>
    <t>Desarrollar capacitación sobre Conflicto de intereses</t>
  </si>
  <si>
    <t>Meta 2:
Implementar la Política de Gestión del Conocimiento y la Innovación</t>
  </si>
  <si>
    <t xml:space="preserve">Jefe de Grupo de Gestión del Talento Humano </t>
  </si>
  <si>
    <t>Identificar y analizar el estado de la implementación de la política de Gestión del Conocimiento y la Innovación  a través de herramientas e instrumentos y presentarlo ante el Comité Institucional de Gestión y Desempeño</t>
  </si>
  <si>
    <t xml:space="preserve">Tres (3) seguimientos a la Política de de Gestión del Conocimiento y la Innovación </t>
  </si>
  <si>
    <t>No. Actividades ejecutadas/No. Actividades ejecutadas</t>
  </si>
  <si>
    <t>Regresar al Menú PTEP</t>
  </si>
  <si>
    <t>Jefe del Grupo de Gestión de Talento Humano</t>
  </si>
  <si>
    <r>
      <t xml:space="preserve">1. Identificar usuarios a nivel nacional para ser autorizados con el fin de asignar credenciales de acceso al nuevo sistema.
2. Generar Archivos tipo KML para visualizar capacidades en el visor geografico en coordinación con dependencias que tengan la información (Vehiculos, equipos de comunicaciones, equipos operativos).
3. Habilitar un link para descarga de la app móvil  </t>
    </r>
    <r>
      <rPr>
        <b/>
        <sz val="10"/>
        <rFont val="Nunito"/>
      </rPr>
      <t xml:space="preserve">Riesgo Operativo </t>
    </r>
    <r>
      <rPr>
        <sz val="10"/>
        <rFont val="Nunito"/>
      </rPr>
      <t xml:space="preserve">para ser utilizadas por funcionarios y voluntarios previamente autorizados para el registro de información prioritaria.
4. Habilitar un link para descarga de la app móvil </t>
    </r>
    <r>
      <rPr>
        <b/>
        <sz val="10"/>
        <rFont val="Nunito"/>
      </rPr>
      <t>Observador Comunitario</t>
    </r>
    <r>
      <rPr>
        <sz val="10"/>
        <rFont val="Nunito"/>
      </rPr>
      <t xml:space="preserve"> </t>
    </r>
    <r>
      <rPr>
        <b/>
        <sz val="10"/>
        <rFont val="Nunito"/>
      </rPr>
      <t>del riesgo</t>
    </r>
    <r>
      <rPr>
        <sz val="10"/>
        <rFont val="Nunito"/>
      </rPr>
      <t xml:space="preserve"> para el registro de escenarios del riesgo por parte de funcionarios y voluntarios previamente autorizados.
5. Habilitar link de ingreso al sistema para usuarios autorizados con el fin de recolectar información en situaciones que lo ameriten o de contingencia.</t>
    </r>
  </si>
  <si>
    <t>30/12/20285</t>
  </si>
  <si>
    <t>CONFLICTO DE INTERESES</t>
  </si>
  <si>
    <t>FORMACIÓN</t>
  </si>
  <si>
    <t>MAPA DE RIESGOS DE CORRUPCIÓN 2025</t>
  </si>
  <si>
    <t>PLANEACIÓN 
ESTRATÉGICA</t>
  </si>
  <si>
    <t>PES-FT-012</t>
  </si>
  <si>
    <t>Versión</t>
  </si>
  <si>
    <t>Página No.</t>
  </si>
  <si>
    <t>República de Colombia</t>
  </si>
  <si>
    <t>1 de 1</t>
  </si>
  <si>
    <t>DIRECCION
 GENERAL</t>
  </si>
  <si>
    <t>Ausencia de indicadores claros</t>
  </si>
  <si>
    <t>Posibilidad presentar de información falsa y/o alterada de la gestión institucional para obtener favorabilidad de las autoridades de control</t>
  </si>
  <si>
    <t>Pérdida de credibilidad Institucional.</t>
  </si>
  <si>
    <t>La  Dirección General, semestralmente realiza la evaluación  de los acuerdos de gestión de las seccionales con los respectivos soportes, con el fin de realizar la evaluación y medición de indicadores de gestión.</t>
  </si>
  <si>
    <t>1. Realizar el seguimiento semestral por parte de la Direccon General a los acuerdos de Gestión de las  seccionales.</t>
  </si>
  <si>
    <t>30-06-2025
31-12-2025</t>
  </si>
  <si>
    <t>Director General</t>
  </si>
  <si>
    <t>Soporte: Documento de Certificación del cumplimiento de las Evaluaciones.</t>
  </si>
  <si>
    <t>PROCESOS ESTRATÉGICOS</t>
  </si>
  <si>
    <t>Posibilidad de presentar de información falsa y/o alterada de la gestión institucional para obtener favorabilidad de las autoridades de control</t>
  </si>
  <si>
    <t>Anualmente, la Jefatura de la Oficina Asesora de Planeación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 Evidencia: Programa de auditoria interna de calidad aprobado por el Director General.</t>
  </si>
  <si>
    <t>1. Registrar los planes institucionales en el módulo de Planeación Estratégica de Kawak.
Periodicidad: Anual.
Soporte: Registro en el módulo de Planeación Estratégica de Kawak de los planes institucionales.
2. Realizar el seguimiento anual por parte de la Oficina Asesora de Planeación del planes institucionales en el aplicativo Kawak.
Periodicidad: Semestral.
Soporte: Seguimiento de los planes institucionales.
3. Elaborar y publicar, el informe de gestión anual.
Periodicidad: Anual.
Soporte: Informe de Gestión y correo solicitando observaciones del mismo.
4. Elaborar y socializar el programa anual de auditorías internas de Calidad aprobado.
Periodicidad: Anual.
Soporte: Programa anual de auditorías internas de calidad aprobado.</t>
  </si>
  <si>
    <t>1. Seguimiento a los instrumentos de planeación.
2. Informe de Gestión y correo elaborado y publicado.
4. Programa anual de auditorías internas de calidad aprobado.</t>
  </si>
  <si>
    <t>Falta de controles en la información</t>
  </si>
  <si>
    <t>Falta de sistematización de la información</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</si>
  <si>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</si>
  <si>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PROCESOS MISIONALES - GESTIÓN DEL RIESGO</t>
  </si>
  <si>
    <t>Posibilidad de falsificar los certificados para los cursos de educación informal para beneficio propio o de un tercero</t>
  </si>
  <si>
    <t>Cada vez que se requiera el servidor público de la SCE, verificará en el SIM, la información registrada en los certificados requeridos. En caso de evidenciarse desviaciones, se informa por escrito al Subdirector de CyE. Evidencia: Correo electrónico con las respectivas observaciones de los certificados de los cursos.</t>
  </si>
  <si>
    <t>1. Verificar la información de los certificados en el SIM.
2. En caso de materializarse el riesgo, se tramita informe o queja al proceso de Control Interno Disciplinario.</t>
  </si>
  <si>
    <t>1. Trimestralmente  hasta 31/12/2025.
2. Cada vez que se presente el caso.</t>
  </si>
  <si>
    <t>Subdirector de Capacitación y Entrenamiento
Karla Viviana Salinas Mayorga</t>
  </si>
  <si>
    <t>1. Informes de los cursos registrados en el SIM.
2. Informe o queja a Control Interno Disciplinario(Cuando se presente el caso).</t>
  </si>
  <si>
    <t>Intereses particulares de personal que se capacita en la Entidad</t>
  </si>
  <si>
    <t>Firmas de constancias de los cursos del nivel  básico e intermedio por parte de los Directores Seccionales y cursos de nivel especialista por el Coordinador Académico y Directores de Escuelas. Adicionalmente, la Defensa Civil Colombiana, puso a disposición de los voluntarios que desarrollen cursos de nivel básico, intermedio y/o especialista en la Entidad, un enlace en la pagina web Institucional donde podrán acceder para descargar sus certificados. La ruta es: Inicio &gt; Voluntarios &gt; Certificaciones &gt; Certificación de Capacitaciones &gt; Descargar certificado de capacitación &gt; Ingresar su No. de documento de Identidad &gt; Buscar.</t>
  </si>
  <si>
    <t>Incumplimiento de los lineamientos académicos</t>
  </si>
  <si>
    <t>Cada vez que se requiera, un servidor público de la SCE consultará en el SIM si determinada consulta en el SIM si determinada persona realizó o no algún curso de educación informal y si fue aprobado o no. En caso de evidenciarse desviaciones, se informará por escrito al Subdirector de CyE. Evidencia: Correo electrónico con las respectivas observaciones de los certificados de los cursos.</t>
  </si>
  <si>
    <t>Debilidad en los controles en las seccionales</t>
  </si>
  <si>
    <t>Posibilidad de falsificar de información en los expedientes de capacitación de los cursos básicos para el cumplimiento de metas</t>
  </si>
  <si>
    <t>Semestralmente,un servidor público de la SCE, verifica en el SIM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t>
  </si>
  <si>
    <t>1. Realizar una verificación semestral de los cursos básicos en las seccionales. CYE         
2. Realizar las auditorías planeadas en el programa anual de auditorias para  Seccionales para verificación del proceso de capacitación en sitio.</t>
  </si>
  <si>
    <t>1. Semestral
2. 31/12/2025.</t>
  </si>
  <si>
    <t>Subdirector de Capacitación y Entrenamiento
Oficina de Planeación</t>
  </si>
  <si>
    <t>1. Informe de verificación de los cursos básico
2. Informes de Auditoría del proceso de capacitación en sitio.</t>
  </si>
  <si>
    <t>Anualmente, la Jefatura de la Oficina Asesora de Planeación, elabora el programa de auditorías internas de calidad para verificación del cumplimiento de requisitos, entre otros, del proceso de capacitación. En caso de evidenciarse desviaciones, se registra el hallazgo en el informe de auditoría y se solicita el plan de mejoramiento respectivo. Evidencia: Informes de Auditoría del proceso de capacitación en sitio.</t>
  </si>
  <si>
    <t>Falta de control en el inventario de donaciones recibidas</t>
  </si>
  <si>
    <t>Posibilidad de Destinación indebida de ayudas para el beneficio propio o de particulares</t>
  </si>
  <si>
    <t>Trimestralmente de acuerdo con las donaciones recibidas, el técnico para apoyo del Grupo de Prevención encargado del módulo de donaciones en el SIM, revisa el registro de los bienes recibidos por las seccionales, con el fin de verificar que se hayan registrado todos los bienes de acuerdo con el Acta de Comprobacion y/o Entrega de Bienes y Mercancias . En caso de encontrarse diferencias, se envía un correo al responsable para que registre o realice los ajustes del caso. Evidencia: Actas de entrega, registros en el SIM y correos electrónicos.</t>
  </si>
  <si>
    <t>1. Trimestralmente, revisar el registro en SIM de los bienes recibidos en las seccionales como donación.
2.  Semestralmente de acuerdo a las donaciones recibidas y entregadas, comparar el formato "RSA-FT-004 - Solicitud de autorizacion de entrega de Donaciones,con respecto a los informes de evidencia de entrega de las donaciones.</t>
  </si>
  <si>
    <t>1. Trimestral
2. Semestral</t>
  </si>
  <si>
    <t>Técnico para Apoyo Acción Social                   Catalina Lara</t>
  </si>
  <si>
    <t>1 y 2. Evidencia de la revisión efectuada y correo dirigido a la Seccional en caso de encontrarse alguna novedad.</t>
  </si>
  <si>
    <t>Inadecuada planeación en las actividades de entrega de ayudas humanitarias por parte de las direcciones seccionales y/o oficinas de departamento para la destinación adecuada de las mismas</t>
  </si>
  <si>
    <t>Cada vez que una Seccional va a realizar una entrega de donaciones en el marco de la Acción Social, debe diligenciar el formato RSA-FT-004 - Solicitud de autorizacion de entrega de Donaciones , en el cual se planifica cada actividad de entrega de donaciones, para aprobación del Director General. En caso de no presentar el RSA-FT-004 - Solicitud de autorizacion de entrega de Donaciones o estar mal diligenciado, la entrega no será aprobada.</t>
  </si>
  <si>
    <t>Falta de control en el procedimiento de entrega de ayudas humanitarias</t>
  </si>
  <si>
    <t>Semestralmente, el técnico para apoyo del Grupo de Prevención encargado del módulo de donaciones en el SIM, compara el RSA-FT-004 -  Solicitud de autorizacion de entrega de Donaciones, con respecto a las evidencias de entrega de las donaciones con el fin de comprobar que se haya realizado la entrega de las mismas y verificar la descarga de los bienes del modulo de inventarios SIM. En caso de no contar con las evidencias o comprobar que no se ha realizado el descargue de los bienes en el modulo de inventarios SIM, se escribe un correo al responsable de la entrega para que subsane las observaciones. Evidencia: Expediente de cada donación.</t>
  </si>
  <si>
    <t>Ausencia de controles para los voluntarios</t>
  </si>
  <si>
    <t>Posibilidad de hurto de bienes por parte de terceros en atención de emergencias</t>
  </si>
  <si>
    <t>1. Detrimento de la imagen Institucional.
2. Pérdida de credibilidad y confianza por parte de la comunidad.
3. Investigaciones de tipo Disciplinario, Penal o Fiscal.</t>
  </si>
  <si>
    <t>Cada vez que se tramita una solicitud de incorporación de un voluntario, el Director Seccional verifica que se cumpla con todos los requisitos exigidos de acuerdo al procedimiento vigente.Una vez se cumpla con los mismos, la novedad queda registrada en el sistema misional SIM.
Evidencias: Solicitudes remitidas por las seccionales, correos electrónicos con las novedades correspondientes y registros en el SIM módulo de voluntariado.</t>
  </si>
  <si>
    <t>1. Realizar la verificación de los documentos para la incorporación de los voluntarios. ( Semestral)
2.  Remitir mensualmente al Subdirector Operativo a través de correo electrónico un informe ejecutivo con el estado de los procesos administrativos en curso.</t>
  </si>
  <si>
    <t>1. Cada vez que llega una solicitud de trámite
2. Mensual</t>
  </si>
  <si>
    <t>1. Jefe de Grupo del Voluntariado
2. Responsable Procesos Administrativos</t>
  </si>
  <si>
    <t>1. Correo electrónico dirigido a las Seccionales con las novedades presentadas.
2. Correo electrónico donde se remite el informe ejecutivo al Subdirector Operativo.</t>
  </si>
  <si>
    <t>No. de solicitudes recibidas/
No. de solicitudes revisadas</t>
  </si>
  <si>
    <t>Debilidad en los controles en el procedimiento</t>
  </si>
  <si>
    <t>Cada vez que se identifica la perdida de un bien fiscal, se da inicio a investigación administrativa de oficio en desarrollo del proceso administrativo de acuerdo al procedimiento CIN-PD-003 - Proceso Administrativo de resarcimiento por perdida o daño a los bienes de la Entidad; el cual permitirá evidenciar la responsabilidad por la perdida del bien y de encontrarse responsable un voluntario se procede de acuerdo con lo establecido en el Reglamento del Voluntariado, Titulo VIII - Procesos administrativos por perdida o daño de bienes de la Defensa Civil Colombiana. Evidencias: Correos electrónicos de notificación al Subdirector Operativo de los procesos administrativos en investigación por la pérdida de bienes.</t>
  </si>
  <si>
    <t>GESTIÓN DE LA INFORMACIÓN</t>
  </si>
  <si>
    <t>Insuficiencia en el control de las herramientas tecnológicas disponibles al ciudadano para la formulación y seguimiento de peticiones, quejas, denuncias, reclamos y sugerencias</t>
  </si>
  <si>
    <t>Posbilidad de eliminar u ocultar peticiones, quejas, denuncias, reclamaciones y sugerencias, radicadas en las seccionales por los ciudadanos a través de los diferentes canales de atención, afectando con esta acción los derechos del Ciudadano y los valores éticos de la Entidad</t>
  </si>
  <si>
    <t>Investigaciones de tipo Disciplinario o de tipo Penal.</t>
  </si>
  <si>
    <t>Cada vez que se recibe una solicitud sea física, electrónica, a través del chat, buzón electrónico y demás; el funcionario encargado de la correspondencia lo radica y lo registra en el formato GIN-FT-010 - Registro de comunicaciones recibidas. Durante el seguimiento del proceso de archivo y correspondencia, el funcionario del Grupo de Orientación Ciudadana y Gestión Documental cruza el citado formato con respecto al archivo físico o digital. En caso de evidenciarse desviaciones, se registra en el acta respectiva y se conmina a su corrección inmediata. Evidencia: Diligenciamiento del formato GIN-FT-010 - Registro de comunicaciones recibidas, evidenciando la firma de quien recibió la comunicación.</t>
  </si>
  <si>
    <t>1. Realizar una capacitación semestral para mejorar el uso y apropiación del gestor documental Seven a Nivel Nacional.
2. Elaborar el informe trimestral sobre el estado de las respuestas a las PQRDS de las Dependencias y Seccionales, remitido al Ministerio de Defensa Nacional y su publicación en la pagina web de la Entidad.
3. En caso de materializarse el riesgo, se tramita informe o queja al proceso de Control Interno Disciplinario.</t>
  </si>
  <si>
    <t>1. Semestral
2. Trimestral
3. Cada vez que se materialice el riesgo</t>
  </si>
  <si>
    <t>1. Confirmación de asistencia a la capacitación (formulario de google), adicionalmente, los pantallazos de la videoconferencia en caso de ser virtual.
2. Informe trimestral remitido al Ministerio de Defensa Nacional y su publicación en la pagina web de la Entidad.
3. Informe o queja a Control Interno Disciplinario.</t>
  </si>
  <si>
    <t>No hay una ventanilla única de correspondencia a Nivel Nacional</t>
  </si>
  <si>
    <t>En cada auditoría interna de calidad, se verifica el formato GIN-FT-010 - Registro de comunicaciones recibidas, con respecto al archivo físico o digital, en caso de encontrarse novedades, se registra el hallazgo en el informe de auditoría de calidad y se solicita la formulación de acciones de mejora correspondiente al auditado. Evidencia: Informes de auditoria de calidad donde se evidencia el hallazgo de no conformidad y el plan de mejoramiento con las acciones de mejora correspondientes a las PQRDS.</t>
  </si>
  <si>
    <t>GESTIÓN LEGAL</t>
  </si>
  <si>
    <t>Posibilidad de Cobro de dádivas por agilización de trámites de las Organizaciones de Defensa Civil en beneficio propio o de un tercero</t>
  </si>
  <si>
    <t>A pesar de que no existe injerencia directa por parte de la Oficina Jurídica frente a las Organizaciones de DC, cada vez que llega una solicitud, el abogado asignado a dicho trámite verifica el cumplimiento de los requisitos, generándose una respuesta directa al Director Seccional; en ningún caso esta respuesta va dirigida a un particular, llámese Junta o Comité, dejándose documentado el control a través de los formatos GLE-FT-002 - Datos y documentos requeridos para otorgar Personería Jurídica y reconocer Representación Legal (Primera Vez) y el formato GLE-FT-003 - Datos y documentos requeridos para otorgar Representación Legal e inscripción dignatarios, y las comunicaciones que sean del caso. En el evento de recibirse una solicitud directa de una Organización de DC, se re direcciona a la respectiva Seccional u Oficina de Departamento. Evidencia: Diligenciamiento de los formatos GLE-FT-002 y GLE-FT-003 y/o los correos electrónicos con las comunicaciones del caso.</t>
  </si>
  <si>
    <t>1. Desarrollar el procedimiento GLE-PD-003 - Reconocimiento, suspensión, cancelación de Personería Jurídica Organizaciones de Defensa Civil, de acuerdo con lo normado.
2. En caso de materializarse el riesgo, se aplica el procedimiento disciplinario bien sea para Servidores Públicos y/o Voluntarios.</t>
  </si>
  <si>
    <t>1. Cada vez que se tramita una solicitud
3. Cada vez que se materialice el riesgo</t>
  </si>
  <si>
    <t>Jefe Oficina Asesora Jurídica</t>
  </si>
  <si>
    <t>1. Evidencia muestral de la aplicación de los formatos GLE-FT-002 y GLE-FT-003.
2. Informe o queja a Control Interno Disciplinario.</t>
  </si>
  <si>
    <t>Amiguismo</t>
  </si>
  <si>
    <t>Cada vez que llega una solicitud de trámite, la técnico de apoyo de la Oficina Asesora Jurídica, lo radica en el SISRED, lo cual evidencia el orden de llegada de las solicitudes, el trámite es asignado a cualquiera de los abogados de la Oficina Asesora Jurídica para su respectivo tramite y expedición de Resolución, la cual también es registrada en el SISRED. Evidencia: Soporte de actualización del SISRED.</t>
  </si>
  <si>
    <t>Presión de terceros y/o superior Jerárquico</t>
  </si>
  <si>
    <t>Falta de fiabilidad de la información previo a la parametrización</t>
  </si>
  <si>
    <t>Posibilidad de Manipular la liquidación de la nómina</t>
  </si>
  <si>
    <t>1. Investigaciones de tipo Disciplinario.
2. Pérdida de credibilidad frente a la Entidad e impacto negativo en la imagen Institucional.
3. Desgaste en los procesos administrativos.</t>
  </si>
  <si>
    <t>Cada vez que se requiera, el funcionario encargado de liquidar la nómina, envía la información con las respectivas normas aplicables a la Entidad a Digital Ware y solicita el apoyo en los procesos de parametrización y demás que se requieran, en ese caso, la responsabilidad de verificar la fiabilidad de información se está trasladando a esta Empresa. Evidencia: Soporte del envió de información a Digital Ware o el acta donde se registro el servicio de soporte suministrado por Digital Ware.</t>
  </si>
  <si>
    <t>1. Solicitar cada vez que se requiera, el servicio de soporte a Digital Ware en los procesos de parametrización y demás, de acuerdo con las normas aplicables a la Entidad, dejando evidencia del servicio soporte suministrado, a través de acta.
2. Registrar en el acta de reunión el resultado de la revisión mensual, las observaciones e inconsistencias en la liquidación de la nómina y su corrección, en caso que se presenten.</t>
  </si>
  <si>
    <t>1. Cada vez que se requiera
2. Mensual</t>
  </si>
  <si>
    <t>Gestión Humana
Sergio Andrés Gil y Leydi Rodríguez Castillo</t>
  </si>
  <si>
    <t>1. Acta que evidencie el soporte suministrado por Digital Ware.
2. Acta de reunión evidencia de la revisión mensual de la liquidación de la nómina.</t>
  </si>
  <si>
    <t>Falta de verificación de la liquidación de la nómina</t>
  </si>
  <si>
    <t>Investigaciones de tipo Disciplinario.
Pérdida de credibilidad frente a la entidad e impacto negativo en la imagen institucional.
Desgaste en los procesos administrativos.</t>
  </si>
  <si>
    <t>Cada mes, la liquidación de la pre nómina es revisada por otro funcionario alterno en el proceso, en caso de encontrarse alguna novedad o inconsistencia se corrige inmediatamente. Evidencia: Acta de reunión mensual donde se relacionan las observaciones y/o correcciones de las inconsistencias.</t>
  </si>
  <si>
    <t>Alteración de las novedades de personal</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</si>
  <si>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t>
  </si>
  <si>
    <t xml:space="preserve">Documentación falsa o adulterada
</t>
  </si>
  <si>
    <t>Posibilidade de Recibir y tramitar el pago del Seguro de Vida a personas que no tienen el derecho, para beneficio propio o de un tercero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</si>
  <si>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 u Oficina de Departamento para las correcciones del caso. Evidencia: Solicitud de trámite de seguro de vida y comunicaciones dirigidas a la Seccional u Oficina de Departamento.</t>
  </si>
  <si>
    <t>Ejecutar los controles definidos en el procedimiento GHU-PD-021 - Trámite de reclamación de seguro de vida y accidentes de voluntarios acreditados y activos, para la ejecución del trámite cada vez que se reciba una solicitud.</t>
  </si>
  <si>
    <t>Cada vez que llega una solicitud de trámite</t>
  </si>
  <si>
    <t>Jefe de Grupo del Voluntariado</t>
  </si>
  <si>
    <t>Base de datos de la relación de los tramites de reclamación del seguro de vida ante la Aseguradora y/o evidencia de las comunicaciones relacionados con el trámite de reclamación de seguro de vida que se encuentran en cada expediente</t>
  </si>
  <si>
    <t>No diligenciamiento del formato de designación de beneficiarios del seguro de vida</t>
  </si>
  <si>
    <t>Por cada solicitud de trámite de seguro de vida de voluntarios, el funcionario del área del voluntariado verifica que el asegurado se encuentre acreditado en el SIM, y de acuedo a su clasificación se valida que cumpla con el requisito de participación.
Igualmente se verifican los soportes requeridos por la aseguradora para iniciar el respectivo trámite ante el corredor de seguros.
En caso de presentarse alguna novedad con respecto a la documentación, por medio de correo electronico se le informa a la Dirección Seccional para su subsanación.
Evidencia: Documentación remitida al corredor de seguros.</t>
  </si>
  <si>
    <t>Documentación falsa o adulterada</t>
  </si>
  <si>
    <t>El riesgo se transfiere a la Aseguradora para la verificación de la legalidad de los documentos soporte.</t>
  </si>
  <si>
    <t>Posibilidad de Utilización de los recursos de caja menor en bienes o servicios que no están autorizados o para beneficio propio o de un tercero</t>
  </si>
  <si>
    <t>Cada vez que se recibe una solicitud de legalización de caja menor, en la cadena de revisión del tramite ejecutada por tres funcionarios del Grupo Financiero, se efectúan las revisiones de los documentos de legalización de las cajas menores (facturas, documentos soporte, conciliaciones, objeto de gasto y retenciones). El funcionario que detecte alguna desviación comunica mediante correo electrónico al cuentadante para que proceda a la corrección, lo cual queda como evidencia a través del correo electrónico; si persiste la desviación, no se reconoce el gasto. Evidencia: Correo electrónico con las observaciones y la solicitud de corrección correspondiente.</t>
  </si>
  <si>
    <t>Documentar mensualmente el seguimiento mensual que se le realiza a las cajas menores a través de correo electrónico donde se verifican de los proveedores y la legalidad de los soportes de las cajas menores, evidenciando la solicitud de corrección, modificación y demás ajustes que se presenten y requieran.</t>
  </si>
  <si>
    <t>Mensual</t>
  </si>
  <si>
    <t>Gestión Financiera</t>
  </si>
  <si>
    <t>Soporte (informe ejecutivo) donde se evidencie la verificación de soportes de legalización de la caja menor y en caso de encontrarse novedades en el trámite de comunicación al cuentadante.</t>
  </si>
  <si>
    <t>Desconocimiento del nuevo Reglamento del Voluntariado y Organizaciones de Defensa Civil</t>
  </si>
  <si>
    <t>Posibilidad de Evasión de la obligación de aportar el porcentaje correspondiente del total del ingreso recibido a través de contratos, convenios y demás ventas de servicios que las Juntas de Defensa Civil celebren en nombre de la Entidad</t>
  </si>
  <si>
    <t>Semestralmente, la profesional del Grupo Financiero extrae de la plataforma SECOP II el detalle de los contratos registrados a nombre de la Defensa Civil con terceros y verifica los que corresponden a las Juntas de Defensa Civil como contratista; esta información es cruzada con la conciliación de ingresos (consignaciones) efectuada previamente, esto con el fin de identificar las consignaciones correspondientes al porcentaje de Solidaridad Financiera, según lo establece el nuevo Reglamento del Voluntariado y Organizaciones de Defensa Civil. En caso de evidenciarse que no se ha recibido la consignación del porcentaje correspondiente de Solidaridad Financiera por la celebración de contratos, convenios y demás ventas de servicios entre las Juntas de Defensa Civil y particulares, se elabora y remite al Director Seccional el detalle de las Juntas, los contratantes y el valor de cada contrato identificado, en este se le solicita gestionar la respectiva consignación. Evidencia: Correo electrónico con el envío semestral del memorando a los Directores Seccionales u Oficinas de Departamento con la solicitud de gestión de la respectiva consignación del porcentaje de solidaridad financiera.</t>
  </si>
  <si>
    <t>1. Semestralmente, elaborar y remitir el memorando de solicitud de las consignaciones correspondientes al porcentaje de la Solidaridad Financiera por la celebración de contratos, convenios y demás venta de servicios entre las Juntas de Defensa Civil con entidades oficiales y particulares, dirigido a cada uno de los Directores Seccionales o responsables de Oficinas de Departamento, en el que se les solicita gestionar la respectiva consignación.
2. Actualizar cuatrimestralmente, el mecanismo de consulta en el que se le brinde orientación y asesoría a las Seccionales, Oficinas de Departamento, Organizaciones de Defensa Civil y Voluntarios, respecto a la "Parte III - Organizaciones de Defensa Civil" del nuevo Reglamento del Voluntariado y Organizaciones de Defensa Civil; su respectiva difusión y publicación en la pagina web de la Entidad.
3. Semestralmente, elaborar y remitir el memorando solicitud de informar el objetivo a desarrollar con cada Organización de Defensa Civil; dirigido a los Directores Seccionales y responsables de Oficinas de Departamento.
4. En caso de materializarse el riesgo, se aplica el procedimiento disciplinario bien sea para Servidores Públicos y/o Voluntarios.</t>
  </si>
  <si>
    <t>1 y 3. Semestral
2. Cuatrimestral
4. Cada vez que se materialice el riesgo</t>
  </si>
  <si>
    <t>Gestión Financiera
1 y 4. Jefe Grupo Financiero
2 y 3. Jefe Oficina Asesora Jurídica</t>
  </si>
  <si>
    <t>1. Listado en Excel de la información de los memorandos enviados por correo electrónico con el envío semestral de los memorandos a los Directores Seccionales o responsables de Oficinas de Departamento.
2. Evidencia de la actualización del mecanismo establecido, su respectiva difusión y publicación en la pagina web de la Entidad.
3. Correo electrónico con el envío semestral del memorando a los Directores Seccionales y responsables de Oficinas de Departamento.
4. Informe o queja a Control Interno Disciplinario.</t>
  </si>
  <si>
    <t>Intereses particulares para el favorecimiento de terceros</t>
  </si>
  <si>
    <t>Falta de control fiscal de las Juntas de Defensa Civil</t>
  </si>
  <si>
    <t>Semestralmente, el abogado asignado de la Oficina Asesora Jurídica, remite a las Seccionales y Oficinas de Departamento un memorando en el cual se les informa a los Directores Seccionales y responsables de Oficinas de Departamento, las Organizaciones de Defensa Civil que no se encuentran en estado "vigente" y presentan novedades con respecto a la "Parte III - Organizaciones de Defensa Civil" del nuevo Reglamento del Voluntariado y Organizaciones de Defensa Civil, esto con el fin de que informen si se van a fusionar, cancelar, liquidar o tramitar la inscripción de Representante Legal o según les corresponda. Evidencia: Correo electrónico con el envío semestral del memorando a los Directores Seccionales y Oficinas de Departamento con la solicitud de informar el objetivo a desarrollar con cada Organización de Defensa Civil.</t>
  </si>
  <si>
    <t>GESTIÓN DE ADQUISICIONES</t>
  </si>
  <si>
    <t>Abuso de poder</t>
  </si>
  <si>
    <t>Posibilidad de Omisión del estatuto general de la contratación y sus normas complementarias en las diferentes etapas del proceso de contratación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</si>
  <si>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 Evidencia: Soporte de las observaciones efectuadas por la asesora de contratación de la Dirección General en caso de presentarse.</t>
  </si>
  <si>
    <t>Realizar y documentar una inspección (instancia) mensual aleatoria a los procesos de contratación publicados en el SECOP II, puesto que estos requieren de la aprobación del Jefe del Grupo Administrativo y el Ordenador del Gasto.</t>
  </si>
  <si>
    <t>Gestión Financiera
Jefe Grupo Administrativo</t>
  </si>
  <si>
    <t>Soporte donde se evidencia la inspección mensual aleatoria a los procesos de contratación publicados en el SECOP II.</t>
  </si>
  <si>
    <t>El funcionario de la etapa precontractual del Grupo Administrativo, cada vez que recibe una ficha técnica, realiza la revisión respectiva; en caso de presentarse observaciones o inconsistencias, se devuelve por escrito al funcionario que presentó la ficha técnica. Evidencia: Soporte de la notificación por escrito al funcionario que presento la ficha técnica bien sea porque se requiere corrección o por aceptación de la misma.</t>
  </si>
  <si>
    <t>Cada vez que se realiza la evaluación de un proceso contractual, interviene tres comités: Comité Técnico, Jurídico y Financiero; en cada caso se puede presentar la solicitud de subsanación a los proveedores con el fin de garantizar el cumplimiento de requisitos del pliego de condiciones, en caso de no subsanar, el proveedor no continua en el proceso. Para la adjudicación, se conforma un Comité Asesor de Contratación que conoce las evaluaciones para recomendar su adjudicación o no al ordenador del gasto. Evidencia: Las evaluaciones de los proveedores, actas de Comités y demás actos administrativos correspondientes a cada proceso se deben publicar en el SECOP II.</t>
  </si>
  <si>
    <t>Desconocimiento de las funciones de los Supervisores de Contratos asignados a los procesos</t>
  </si>
  <si>
    <t>Posibilidad de No reportar incumplimiento parcial o total de conformidad con las normas legales en la ejecución de un contrato por parte del Supervisor o Interventor</t>
  </si>
  <si>
    <t>Investigaciones de tipo Disciplinario, Penal o Fiscal.</t>
  </si>
  <si>
    <t>Por cada contrato, el funcionario designado del Grupo Administrativo, notifica la supervisión y sus funciones al Supervisor de Contrato designado, las cuales se deben evalúan mediante el formato GAD-FT-034 - Informe de evaluación de Supervisores, al culminar la supervisión. En caso de alguna observación desfavorable, se comunica al Supervisor de Contrato a través de correo electrónico. Evidencia: Correo electrónico dirigido al Supervisor de Contrato con el resultado de su evaluación.</t>
  </si>
  <si>
    <t>1. Evidenciar la verificación cuatrimestral en cada uno de los expedientes de los procesos contractuales del periodo, el diligenciamiento del formato GAD-FT-005 - Informe Final de Supervisión y los respectivos soportes que demuestren la conformidad del bien y/o servicio adquirido por parte de los Supervisores de Contrato; y cargar la evidencia en el Kawak.
2. Evidenciar la verificación cuatrimestral en cada uno de los expedientes de los procesos contractuales del periodo, el diligenciamiento del formato GAD-FT-034 - Informe de evaluación de Supervisores realizado por el Ordenador del Gasto, remitirle al Supervisor para su conocimiento; y cargar la evidencia en el Kawak.
3. Evidenciar las comunicaciones escritas y/o los correos electrónicos dirigidos a los Supervisores de Contrato con las observaciones correspondientes a las faltas en sus obligaciones y responsabilidades como Supervisor de Contrato, cuando se presenten.</t>
  </si>
  <si>
    <t>1 y 2. Cuatrimestral - Acumulado del periodo
3. Cada vez que se presente</t>
  </si>
  <si>
    <t>Jefe Grupo Administrativo</t>
  </si>
  <si>
    <t>1. Evidenciar la verificación cuatrimestral en cada uno de los expedientes de los procesos contractuales del periodo, el diligenciamiento del formato GAD-FT-005 y los respectivos soportes que demuestren la conformidad del bien y/o servicio adquirido debidamente firmados.
2. Evidenciar la verificación cuatrimestral en cada uno de los expedientes de los procesos contractuales del periodo, el diligenciamiento del formato GAD-FT-034 por cada contrato en etapa post contractual debidamente firmado.
3. Evidencia de las comunicaciones escritas y/o correos electrónicos dirigidos a los Supervisores de Contrato con las observaciones correspondientes, cuando se presenten.</t>
  </si>
  <si>
    <t>No. de verificaciones realizadas /
No. de contratos celebrados</t>
  </si>
  <si>
    <t>Descuido u olvido de los Supervisores de Contratos</t>
  </si>
  <si>
    <t>El funcionario encargado de la etapa post contractual realiza la verificación del formato GAD-FT-029 - Certificación de recibo a satisfacción, en caso de encontrar faltas en las obligaciones y responsabilidades del Supervisor de Contrato, se requiere a través de comunicación escrita para que de cumplimiento, de lo contrario no se puede adelantar el trámite de pago sin la debida entrega del bien y/o servicio. Evidencia: Comunicaciones escritas y/o correos electrónicos dirigidos al Supervisor de Contrato con las observaciones correspondientes a las faltas en sus obligaciones y responsabilidades como Supervisor de Contrato.</t>
  </si>
  <si>
    <t>Para cada pago tramitado, el funcionario encargado del trámite post contractual exige un informe suscrito por el Supervisor de Contrato a través del formato GAD-FT-005 - Informe Final de Supervisión, adjuntando los respectivos soportes que demuestren la conformidad del bien y/o servicio adquirido; igualmente, debe exigir el recibo a satisfacción del bien y/o servicio a través del formato GAD-FT-029 - Certificación de recibo a satisfacción; en caso de no cumplir con estos documentos no se tramita el pago. Evidencias: Requerimientos al supervisor para la elaboración de los formatos GAD-FT-005 - Informe Final de Supervisión y GAD-FT-029 - Certificación de recibo a satisfacción, debidamente firmados.</t>
  </si>
  <si>
    <t>Desconocimiento de los procedimientos de contratación</t>
  </si>
  <si>
    <t>GESTIÓN LOGISTICA</t>
  </si>
  <si>
    <t>Falta de verificación objetiva y detallada en la actualización de los inventarios</t>
  </si>
  <si>
    <t>Posibilidad de Omisión de reportes de novedades por pérdida o ingreso de bienes en el inventario durante la actualización de cargos en beneficio de un tercero</t>
  </si>
  <si>
    <t>1. Investigaciones de tipo Disciplinario, Penal o Fiscal.
2. Pérdida de credibilidad frente a la Entidad e impacto negativo en la imagen Institucional.
3. Afectación a la fiabilidad de los estados Financieros de vigencias anteriores.</t>
  </si>
  <si>
    <t>El responsable del inventario de las Seccionales u Oficinas de Departamento y Escuelas de Capacitación, cada semestre verifica el inventario a su cargo con respecto al inventario en físico a su vez en las dependencias de la Dirección, esta verificación  se relizan anualmente, en caso de encontrar novedades las reporta en la actualización del cargo al Grupo de Almacén. Evidencia: El responsable debe refrendar el inventario y enviarlo en físico al Grupo de Almacén para su registro en el aplicativo Seven.</t>
  </si>
  <si>
    <t>1. Enviar a las Seccionales u Oficinas de Departamento los listados de inventario para la verificación en sitio; igualmente, se debe adjuntar el memorando de instrucciones respectivo para la toma física.
2. Ajustar en el Seven - módulo de inventarios las novedades reportadas y soportadas con corte a 30 de junio y 31 de diciembre, de acuerdo con el resultado de la toma física de inventario de las Seccionales u Oficinas de Departamento realizadas al cierre de cada semestre.
3. Realizar y documentar a través de acta de reunión una conciliación semestral entre procesos administrativos, seguros y almacén.</t>
  </si>
  <si>
    <t>Semestral</t>
  </si>
  <si>
    <t>Jefe Grupo Almacén</t>
  </si>
  <si>
    <t>1. Evidencia de la remisión a través de correo electrónico de los listados de inventario para verificación y el memorando de instrucciones respectivo.</t>
  </si>
  <si>
    <t>Falta de control por parte del responsable del inventario</t>
  </si>
  <si>
    <t>La Dirección General aprueba la programación anual de visitas de verificación de inventarios a Seccionales u Oficinas de Departamento para la Jefatura del Grupo de Almacén, en las cuales se debe verificar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GLO-PD-002 - Salida de bienes del almacén, referente a la pérdida de bienes. Evidencia: Elaboración del informe de las visitas de verificación realizadas remitido a la Dirección General.</t>
  </si>
  <si>
    <t>2. Inventarios ajustados en el Seven - módulo de inventarios respecto a las novedades reportadas y soportadas con corte a 30 de junio y 31 de diciembre.</t>
  </si>
  <si>
    <t>Deficiente control en el consumo de combustible de los vehículos</t>
  </si>
  <si>
    <t>Posibilidad de Uso indebido y destinación diferente de los vehículos de la Entidad</t>
  </si>
  <si>
    <t>Cada trimestre, el funcionario designado del Grupo de Administración de Servicios selecciona aleatoriamente entre las Seccionales, Oficinas de Departamento y las Escuelas de Capacitación y Entrenamiento para comparar los costos reflejados a través de las legalizaciones de caja menor frente a los costos de rodamiento registrados en el SIM; si se encuentran diferencias se notifica a la respectiva Seccional, Oficina de Departamento o Escuela de Capacitación y Entrenamiento para que efectúe el cargue o ajuste correspondiente en el SIM. Evidencia: Comunicaciones físicas o a través de correo electrónico a las Seccionales, Oficina de Departamento o Escuelas de Capacitación y Entrenamiento.</t>
  </si>
  <si>
    <t>1. Solicitar mensualmente a través de correo electrónico a las 27 Seccionales, las 2 Oficinas de Departamento y las 3 Escuelas de Capacitación y Entrenamiento, la relación de los costos de rodamiento y combustible registrados por caja menor para los vehículos de estas 32 Sedes de la Entidad; igualmente, los Directores Seccionales y Encargados deben garantizar en ese correo electrónico que se realizó el registro en el SIM de esta información.
2. Seleccionar trimestralmente, de manera aleatoria 4 Seccionales u Oficinas de Departamento o Escuelas de Capacitación y Entrenamiento para comparar los costos registrados por las legalizaciones de las cajas menores frente a los costos de rodamiento registrados en el SIM.
3. Realizar una verificación mensual del consumo de combustible de los vehículos a cargo de la Dirección General.</t>
  </si>
  <si>
    <t>1 y 3. Mensual
2. Trimestral</t>
  </si>
  <si>
    <t>Jefe Grupo Administración de Servicios
1. Luis Carlos Martinez.
2. y 3. Juan Jose Pulido</t>
  </si>
  <si>
    <t>1. Evidencia del correo electrónico enviado mensualmente y el informe ejecutivo donde se relacione las Sedes de la Entidad que reportaron o no la información solicitada en cada mes durante el cuatrimestre.
2. Informes de verificación trimestral dirigido al Subdirector Administrativo y Financiero.
3. Informe mensual dirigido al Subdirector Administrativo y Financiero.</t>
  </si>
  <si>
    <t>El funcionario designado como administrador de transportes del Grupo de Administración de Servicios, mensualmente verifica la plataforma de combustible suministrada por el Estación de Servicio (EDS), el consumo correspondiente al kilometraje efectuado por cada vehículo; en caso de evidenciar consumo excesivo de combustible, notifica al Jefe del Grupo, quien llama a la persona que tiene asignado el vehículo para que justifique los motivo de las diferencias encontradas o el nivel excesivo de consumo. Evidencia: Verificación del consumo de combustible a través del chip para los vehículos de la DIGER y Escuelas de Capacitación y Entrenamiento con respecto a lo reportado en la plataforma de combustible.</t>
  </si>
  <si>
    <t>Falta de control en el acceso a los Sistemas de Información</t>
  </si>
  <si>
    <t>Posibilidad de Acceso a los Sistemas de Información de la Entidad para obtener beneficios personales</t>
  </si>
  <si>
    <t>1. Pérdida de información.
2. Consecuencias de tipo legal.
3. Violación a los Sistemas de Seguridad.</t>
  </si>
  <si>
    <t>Anualmente, el Funcionario encargado de la seguridad digital de la Oficina Asesora de las TIC, realiza un bloqueo general de los sitios web potencialmente peligrosos, en caso de que un funcionario requiera ingreso a dichos sitios, debe solicitarlo a través del Jefe de la Dependencia; la Oficina de TIC analiza la viabilidad de habilitar el acceso solicitado. Evidencia: Parametrización de las Políticas de Seguridad de la Información, como Firewall, antivirus ; además, evidencia de los correos electrónicos donde se presente la solicitud de levantamiento del bloqueo de sitios web potencialmente peligrosos.</t>
  </si>
  <si>
    <t>Muy baja</t>
  </si>
  <si>
    <t>1. Realizar anualmente la parametrización de las Políticas de Seguridad de la Información, respecto al firewall, antivirus.
2. Evidenciar los reportes semestrales de la implementación de las Políticas de Seguridad Informática en las Seccionales, Oficinas de Departamento y la Dirección General, A través de la herramienta tecnológica.
3. Evidenciar la realización del seguimiento cuatrimestral al back up de la información en el Drive, cargado por las Dependencias.
4. Tramitar las novedades de retiro y/o traslado/reubicación del personal solicitados por el GGTH, con el fin de actualizar los perfiles y/o modificar los accesos a las aplicaciones, el manejo de usuarios, permisos, correo electrónico y demás temas relacionados a la seguridad informática de la Entidad.</t>
  </si>
  <si>
    <t>1. 31/12/2025
2 . Semestral 3. Cuatrimestral
4. Mensual</t>
  </si>
  <si>
    <t>1. Informe ejecutivo de las actividades de parametrización anual de las Políticas de Seguridad de la Información dirigido al Jefe de la Oficina Asesora de las TIC.
2. Reporte de la herramienta tecnologica. 
3.Informe ejecutivo de la realización del seguimiento cuatrimestral al back up de la información en el Drive, cargado por las Dependencias.
4. Evidencia del envío de correo mensual al GGTH, la actualización y/o modificación de los usuarios y perfiles en el periodo.</t>
  </si>
  <si>
    <t>Debilidad en la aplicación de las Políticas de Seguridad Informática</t>
  </si>
  <si>
    <t>Semestralmente, a través de una herramienta tecnológica se validará en los equipos de computo de la DIGER y Seccionales  Oficinas de Departamento la aplicación de la Política de Seguridad Informática.  Evidencia: Reporte de la herramienta tecnológica.</t>
  </si>
  <si>
    <t>El Funcionario encargado de la Seguridad Informática, analiza el reporte de la consola antivirus para determinar vulnerabilidades al Sistema de Información de la Entidad, si se encuentran potenciales riesgos, se analiza el nivel de criticidad y se evalua si es una falsa alarma, en caso contrario, se procede a realizar correspondiente remediación. Evidencia: Reporte de verificación periódica del antivirus.</t>
  </si>
  <si>
    <t>El funcionario encargado de la Seguridad Informática tramita las novedades de retiro y/o traslado/reubicación del personal, solicitadas por el GGTH (Grupo de Gestión de Talento Humano), con el objetivo de actualizar los perfiles y modificar los accesos a las aplicaciones. Este proceso incluye la gestión de usuarios, permisos, acceso a correos electrónicos y otros aspectos relacionados con la seguridad informática de la Entidad, asegurando que los cambios se efectúen de acuerdo con las políticas de seguridad y acceso de la organización.</t>
  </si>
  <si>
    <t>CONTROL INTERNO</t>
  </si>
  <si>
    <t>Debilidades en la retroalimentación de los resultados de la auditoría de gestión a los auditados</t>
  </si>
  <si>
    <t>Posibilidad de Fraude en los resultados obtenidos en el ejercicio auditor en beneficio propio o de un tercero</t>
  </si>
  <si>
    <t>1. Afectación negativa en la imagen reputacional de la OCI.
2. Sanciones e investigaciones.</t>
  </si>
  <si>
    <t>Al finalizar cada auditoría de gestión, el auditor designado retroalimenta al auditado los resultados de la auditoría; en caso de no contar oportunamente con las evidencias suficientes, competentes y objetivas, se advierte que el proceso auditor continúa hasta la emisión del informe final. Evidencia: Diligenciamiento del Formato GIN-FT-025 - Control de asistencia a reuniones como resultado de la reunión de cierre y de apertura de las auditorias efectuadas.</t>
  </si>
  <si>
    <t>1. Evidenciar la realización de la retroalimentación de resultados con los líderes de procesos auditados previo al informe final de todas las auditorías de gestión.
2. Evidenciar la realización del seguimiento a los informes de auditoría previo al informe final de las auditorias de gestión.
3. Ejecutar anualmente una campaña para incrementar la cultura del auto control en la Entidad.</t>
  </si>
  <si>
    <t>1. y 2. Cada vez que se realiza una auditoría de gestión
3. 31/12/2024</t>
  </si>
  <si>
    <t>Jefe Oficina Control Interno</t>
  </si>
  <si>
    <t>1. Formato GIN-FT-025, soporte de la reunión de cierre de la auditoria de gestión.
2. Comunicación dirigida al auditor con el resultado del seguimiento a los informes a emitir de las auditorias de gestión.
3. Informe ejecutivo del resultado de las actividades de la campaña realizada.</t>
  </si>
  <si>
    <t>Falta de independencia del equipo auditor</t>
  </si>
  <si>
    <t>Al finalizar cada auditoría de gestión, el auditor designado comunica a la Jefatura de la Oficina de Control Interno, los resultados obtenidos en cada uno de los componentes evaluados, los cuales están consignados en el informe, en caso de encontrar alguna inconsistencia, la Jefatura de la Oficina de Control Interno retroalimenta al auditor para que sean evaluados u ajustados según se requiera. Evidencia: Correo electrónico de seguimiento realizado por la Jefatura de la Oficina de Control Interno al auditor designado.</t>
  </si>
  <si>
    <t>Ausencia de moralidad en el equipo auditor</t>
  </si>
  <si>
    <t>Posibilidad de Omitir las investigaciones por responsabilidad administrativa por pérdida o daño de bienes de propiedad de la Entidad</t>
  </si>
  <si>
    <t>1. Detrimento patrimonial.
2. Investigación disciplinaria o fiscal.</t>
  </si>
  <si>
    <t>El responsable de la Oficina de Procesos Administrativos, debe desarrollar el procedimiento CIN-PD-003 - Proceso Administrativo de resarcimiento por perdida o daño a los bienes de la Entidad establecido y aprobado.</t>
  </si>
  <si>
    <t>1. Remitir mensualmente al Subdirector Operativo a través de correo electrónico un informe ejecutivo con el estado de los procesos administrativos en curso.
2. Realizar y documentar a través de acta de reunión, cada quince días una conciliación entre Procesos Administrativos y Seguros.
3. Realizar y documentar a través de acta de reunión, una conciliación semestral con el Grupo de Almacén para el ajuste de los inventarios debido a la pérdida o daño de bienes de propiedad de la Entidad.</t>
  </si>
  <si>
    <t>1. Mensual
2. Quincenal
3. Semestral</t>
  </si>
  <si>
    <t>Responsable Procesos Administrativos</t>
  </si>
  <si>
    <t>1. Correo electrónico donde se remite el informe ejecutivo al Subdirector Operativo.
2. Actas de reunión, resultado de la conciliación realizada quincenalmente.
3. Actas de reunión, resultado de la conciliación realizada semestralmente.</t>
  </si>
  <si>
    <t>Falta de controles en el procedimiento</t>
  </si>
  <si>
    <t>El responsable de la Oficina de Procesos Administrativos, debe controlar el registro de los informes por pérdida de bienes en un cuadro control para las conciliaciones con el responsable de seguros y el Grupo de Almacén.</t>
  </si>
  <si>
    <t>Omisión en la comunicación de la pérdida o daño de bienes</t>
  </si>
  <si>
    <t>El responsable de la Oficina de Procesos Administrativos, debe efectuar el cruce de información con el responsable de seguros que maneja la base de datos de siniestralidad en la Entidad.</t>
  </si>
  <si>
    <t>El responsable de la Oficina de Procesos Administrativos, debe iniciar la investigación administrativa de oficio cuando se detecta un daño o pérdida de un bien fiscal y que no fue informado debidamente y como corresponde.</t>
  </si>
  <si>
    <t>Posibilidad de Archivar una investigación disciplinaria cuando existan elementos probatorios que demuestren la falta disciplinaria de un Servidor Público</t>
  </si>
  <si>
    <t>Hacer uso de los medio legales cuando se denote impedimento o inhabilidad para el manejo de la investigación.</t>
  </si>
  <si>
    <t>1. Elaborar anualmente un documento donde cada funcionario de la Oficina de Control Interno Disciplinario se compromete a preservar la reserva sumarial de las actuaciones disciplinarias (Pacto de Confidencialidad y Secreto Profesional); acción condicionada igualmente al ingreso de un nuevo funcionario a la Dependencia.
2. Actualizar semanalmente el cuadro control de los expedientes manejado por la Dependencia.</t>
  </si>
  <si>
    <t>1. Anualmente y cuando ingrese un nuevo Funcionario a la Dependencia
2. Semanal</t>
  </si>
  <si>
    <t>Jefe Oficina de Control Interno Disciplinario</t>
  </si>
  <si>
    <t>1. Documento firmado anualmente por los integrantes de la Dependencia y al ingreso de un nuevo funcionario.
2. Evidencia soporte de la actualización del cuadro control de expedientes manejado por la Dependencia, en el Drive.</t>
  </si>
  <si>
    <t>Practica de pruebas decretadas en los autos emitidos por la Oficina de Control Interno Disciplinario.</t>
  </si>
  <si>
    <t>Presiones externas o internas al proceso</t>
  </si>
  <si>
    <t>Manifestación expresa de la imparcialidad en el manejo de las investigaciones disciplinarias garantizado la doble instancia y el principio del juez natural.</t>
  </si>
  <si>
    <t>Omisión de controles</t>
  </si>
  <si>
    <t>Control de los expedientes haciendo verificación de los mismos y cuadro de seguimiento para evitar el vencimiento de términos mediante la actualización permanente de la bases de datos.</t>
  </si>
  <si>
    <t xml:space="preserve">Coordinar la conversión de todos los documentos publicados en la página web a formato PDF/A-1b o PDF/A1a </t>
  </si>
  <si>
    <t>EVALUACIÓN</t>
  </si>
  <si>
    <t>COMPONENTE</t>
  </si>
  <si>
    <t>SUBCOMPONENTE</t>
  </si>
  <si>
    <t>AVANCE</t>
  </si>
  <si>
    <t>TOTAL COMPONENTE</t>
  </si>
  <si>
    <t>No.</t>
  </si>
  <si>
    <t>Riesgos de Corrupción</t>
  </si>
  <si>
    <t>Riesgos para la Integridad</t>
  </si>
  <si>
    <t>LAFT - FPADM</t>
  </si>
  <si>
    <t>Canales de denuncia</t>
  </si>
  <si>
    <t>Debida Diligencia</t>
  </si>
  <si>
    <t>REDES Y ARTICULACIÓN</t>
  </si>
  <si>
    <t>Redes internas</t>
  </si>
  <si>
    <t>Redes Externas</t>
  </si>
  <si>
    <t>LEGALIDAD Y ESTADO ABIERTO</t>
  </si>
  <si>
    <t>Acceso a la Información Pública y Transparencia</t>
  </si>
  <si>
    <t>Participación Ciudadana y Rendición de Cuentas</t>
  </si>
  <si>
    <t>Integridad en el Servicio Público</t>
  </si>
  <si>
    <t>INICIATIVAS ADICIONALES</t>
  </si>
  <si>
    <t>Racionalización de Trámites</t>
  </si>
  <si>
    <t>Relacionamiento con el ciudadano</t>
  </si>
  <si>
    <t>Conflicto de Intereses</t>
  </si>
  <si>
    <t>Formación</t>
  </si>
  <si>
    <t>TOTAL</t>
  </si>
  <si>
    <t>Gestión del riesgo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</si>
</sst>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 #,##0_ ;_ * \-#,##0_ ;_ * &quot;-&quot;??_ ;_ @_ "/>
    <numFmt numFmtId="165" formatCode="&quot;$&quot;\ #,##0"/>
    <numFmt numFmtId="166" formatCode="dd/mm/yy;@"/>
  </numFmts>
  <fonts count="43">
    <font>
      <sz val="11"/>
      <color theme="1"/>
      <name val="Calibri"/>
      <charset val="134"/>
      <scheme val="minor"/>
    </font>
    <font>
      <sz val="11"/>
      <color theme="1"/>
      <name val="Calibri"/>
      <family val="2"/>
      <scheme val="minor"/>
    </font>
    <font>
      <sz val="11"/>
      <color theme="0"/>
      <name val="Calibri"/>
      <family val="2"/>
      <scheme val="minor"/>
    </font>
    <font>
      <sz val="10"/>
      <color theme="1"/>
      <name val="Arial"/>
      <family val="2"/>
    </font>
    <font>
      <b/>
      <sz val="16"/>
      <color theme="2" tint="-0.499984740745262"/>
      <name val="Nunito"/>
    </font>
    <font>
      <b/>
      <sz val="10"/>
      <color theme="0"/>
      <name val="Arial"/>
      <family val="2"/>
    </font>
    <font>
      <b/>
      <sz val="10"/>
      <color theme="5" tint="-0.249977111117893"/>
      <name val="Arial"/>
      <family val="2"/>
    </font>
    <font>
      <sz val="10"/>
      <name val="Arial"/>
      <family val="2"/>
    </font>
    <font>
      <b/>
      <sz val="10"/>
      <color theme="2" tint="-0.499984740745262"/>
      <name val="Arial"/>
      <family val="2"/>
    </font>
    <font>
      <b/>
      <sz val="16"/>
      <color theme="1"/>
      <name val="Nunito"/>
    </font>
    <font>
      <b/>
      <sz val="11"/>
      <color theme="2" tint="-0.499984740745262"/>
      <name val="Calibri"/>
      <family val="2"/>
      <scheme val="minor"/>
    </font>
    <font>
      <b/>
      <sz val="16"/>
      <color theme="9" tint="-0.249977111117893"/>
      <name val="Nunito"/>
    </font>
    <font>
      <b/>
      <sz val="10"/>
      <color theme="9" tint="-0.249977111117893"/>
      <name val="Arial"/>
      <family val="2"/>
    </font>
    <font>
      <b/>
      <sz val="11"/>
      <color theme="9" tint="-0.249977111117893"/>
      <name val="Arial"/>
      <family val="2"/>
    </font>
    <font>
      <b/>
      <sz val="11"/>
      <color theme="9" tint="-0.249977111117893"/>
      <name val="Calibri"/>
      <family val="2"/>
      <scheme val="minor"/>
    </font>
    <font>
      <b/>
      <sz val="10"/>
      <name val="Arial"/>
      <family val="2"/>
    </font>
    <font>
      <b/>
      <sz val="11"/>
      <name val="Nunito"/>
    </font>
    <font>
      <sz val="16"/>
      <color theme="1"/>
      <name val="Nunito"/>
    </font>
    <font>
      <b/>
      <sz val="11"/>
      <name val="Calibri"/>
      <family val="2"/>
      <scheme val="minor"/>
    </font>
    <font>
      <b/>
      <sz val="10"/>
      <color rgb="FFC00000"/>
      <name val="Arial"/>
      <family val="2"/>
    </font>
    <font>
      <b/>
      <sz val="8"/>
      <name val="Arial"/>
      <family val="2"/>
    </font>
    <font>
      <b/>
      <sz val="10"/>
      <color rgb="FFFF0000"/>
      <name val="Arial"/>
      <family val="2"/>
    </font>
    <font>
      <b/>
      <sz val="11"/>
      <color theme="1"/>
      <name val="Calibri"/>
      <family val="2"/>
      <scheme val="minor"/>
    </font>
    <font>
      <sz val="11"/>
      <color theme="1"/>
      <name val="Arial"/>
      <family val="2"/>
    </font>
    <font>
      <b/>
      <sz val="16"/>
      <color theme="1"/>
      <name val="Arial"/>
      <family val="2"/>
    </font>
    <font>
      <b/>
      <sz val="10"/>
      <color theme="1"/>
      <name val="Arial"/>
      <family val="2"/>
    </font>
    <font>
      <sz val="11"/>
      <color theme="1"/>
      <name val="Calibri"/>
      <family val="2"/>
      <scheme val="minor"/>
    </font>
    <font>
      <b/>
      <sz val="11"/>
      <name val="Arial"/>
      <family val="2"/>
    </font>
    <font>
      <b/>
      <sz val="9"/>
      <name val="Tahoma"/>
      <family val="2"/>
    </font>
    <font>
      <sz val="11"/>
      <color theme="1"/>
      <name val="Nunito"/>
    </font>
    <font>
      <b/>
      <sz val="16"/>
      <color theme="2" tint="-0.499984740745262"/>
      <name val="Nunito"/>
    </font>
    <font>
      <b/>
      <sz val="10"/>
      <color theme="0"/>
      <name val="Nunito"/>
    </font>
    <font>
      <b/>
      <sz val="11"/>
      <color theme="0"/>
      <name val="Nunito"/>
    </font>
    <font>
      <sz val="10"/>
      <color indexed="8"/>
      <name val="Nunito"/>
    </font>
    <font>
      <sz val="10"/>
      <name val="Nunito"/>
    </font>
    <font>
      <b/>
      <sz val="10"/>
      <name val="Nunito"/>
    </font>
    <font>
      <b/>
      <sz val="10"/>
      <color theme="2" tint="-0.499984740745262"/>
      <name val="Nunito"/>
    </font>
    <font>
      <sz val="10"/>
      <color theme="1"/>
      <name val="Arial"/>
      <family val="2"/>
    </font>
    <font>
      <sz val="10"/>
      <color rgb="FFFF0000"/>
      <name val="Arial"/>
      <family val="2"/>
    </font>
    <font>
      <sz val="12"/>
      <color indexed="8"/>
      <name val="Franklin Gothic Book"/>
      <family val="2"/>
    </font>
    <font>
      <u/>
      <sz val="10"/>
      <color theme="10"/>
      <name val="Arial"/>
      <family val="2"/>
    </font>
    <font>
      <b/>
      <sz val="11"/>
      <color indexed="81"/>
      <name val="Arial"/>
      <family val="2"/>
    </font>
    <font>
      <b/>
      <sz val="9"/>
      <color indexed="81"/>
      <name val="Tahoma"/>
      <family val="2"/>
    </font>
  </fonts>
  <fills count="23">
    <fill>
      <patternFill patternType="none"/>
    </fill>
    <fill>
      <patternFill patternType="gray125"/>
    </fill>
    <fill>
      <patternFill patternType="solid">
        <fgColor rgb="FFCC3300"/>
        <bgColor indexed="64"/>
      </patternFill>
    </fill>
    <fill>
      <patternFill patternType="solid">
        <fgColor theme="0" tint="-0.34998626667073579"/>
        <bgColor indexed="64"/>
      </patternFill>
    </fill>
    <fill>
      <patternFill patternType="solid">
        <fgColor theme="0"/>
        <bgColor indexed="64"/>
      </patternFill>
    </fill>
    <fill>
      <patternFill patternType="solid">
        <fgColor theme="9" tint="-0.249977111117893"/>
        <bgColor indexed="64"/>
      </patternFill>
    </fill>
    <fill>
      <patternFill patternType="solid">
        <fgColor theme="4" tint="-0.499984740745262"/>
        <bgColor indexed="64"/>
      </patternFill>
    </fill>
    <fill>
      <patternFill patternType="solid">
        <fgColor theme="0" tint="-4.9989318521683403E-2"/>
        <bgColor indexed="64"/>
      </patternFill>
    </fill>
    <fill>
      <patternFill patternType="solid">
        <fgColor theme="2"/>
        <bgColor indexed="64"/>
      </patternFill>
    </fill>
    <fill>
      <patternFill patternType="solid">
        <fgColor rgb="FFFFFF00"/>
        <bgColor indexed="64"/>
      </patternFill>
    </fill>
    <fill>
      <patternFill patternType="solid">
        <fgColor rgb="FFFF0000"/>
        <bgColor indexed="64"/>
      </patternFill>
    </fill>
    <fill>
      <patternFill patternType="solid">
        <fgColor theme="0" tint="-0.14996795556505021"/>
        <bgColor indexed="64"/>
      </patternFill>
    </fill>
    <fill>
      <patternFill patternType="solid">
        <fgColor theme="9" tint="0.39994506668294322"/>
        <bgColor indexed="64"/>
      </patternFill>
    </fill>
    <fill>
      <patternFill patternType="solid">
        <fgColor theme="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F7800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rgb="FF92D050"/>
        <bgColor indexed="64"/>
      </patternFill>
    </fill>
  </fills>
  <borders count="48">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diagonal/>
    </border>
    <border>
      <left/>
      <right style="thin">
        <color auto="1"/>
      </right>
      <top style="thin">
        <color auto="1"/>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style="thin">
        <color auto="1"/>
      </top>
      <bottom/>
      <diagonal/>
    </border>
    <border>
      <left style="thin">
        <color auto="1"/>
      </left>
      <right style="medium">
        <color auto="1"/>
      </right>
      <top style="medium">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s>
  <cellStyleXfs count="9">
    <xf numFmtId="0" fontId="0" fillId="0" borderId="0"/>
    <xf numFmtId="43" fontId="26" fillId="0" borderId="0" applyFont="0" applyFill="0" applyBorder="0" applyAlignment="0" applyProtection="0"/>
    <xf numFmtId="9" fontId="26" fillId="0" borderId="0" applyFont="0" applyFill="0" applyBorder="0" applyAlignment="0" applyProtection="0"/>
    <xf numFmtId="0" fontId="7" fillId="0" borderId="0"/>
    <xf numFmtId="0" fontId="7" fillId="0" borderId="0"/>
    <xf numFmtId="9" fontId="26" fillId="0" borderId="0" applyFont="0" applyFill="0" applyBorder="0" applyAlignment="0" applyProtection="0"/>
    <xf numFmtId="9" fontId="26" fillId="0" borderId="0" applyFont="0" applyFill="0" applyBorder="0" applyAlignment="0" applyProtection="0"/>
    <xf numFmtId="0" fontId="39" fillId="0" borderId="0"/>
    <xf numFmtId="0" fontId="40" fillId="0" borderId="0" applyNumberFormat="0" applyFill="0" applyBorder="0" applyAlignment="0" applyProtection="0"/>
  </cellStyleXfs>
  <cellXfs count="667">
    <xf numFmtId="0" fontId="0" fillId="0" borderId="0" xfId="0"/>
    <xf numFmtId="0" fontId="2" fillId="2" borderId="0" xfId="0" applyFont="1" applyFill="1"/>
    <xf numFmtId="0" fontId="3" fillId="0" borderId="0" xfId="0" applyFont="1"/>
    <xf numFmtId="0" fontId="3" fillId="0" borderId="0" xfId="0" applyFont="1" applyAlignment="1">
      <alignment horizontal="center" vertical="center"/>
    </xf>
    <xf numFmtId="0" fontId="3" fillId="0" borderId="0" xfId="0" applyFont="1" applyAlignment="1">
      <alignment horizontal="center" vertical="center" wrapText="1"/>
    </xf>
    <xf numFmtId="0" fontId="0" fillId="0" borderId="0" xfId="0" applyAlignment="1">
      <alignment horizontal="center"/>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wrapText="1"/>
    </xf>
    <xf numFmtId="14" fontId="3" fillId="0" borderId="3" xfId="0" applyNumberFormat="1" applyFont="1" applyBorder="1" applyAlignment="1">
      <alignment horizontal="center" vertical="center"/>
    </xf>
    <xf numFmtId="0" fontId="3" fillId="0" borderId="3" xfId="0" applyFont="1" applyBorder="1" applyAlignment="1">
      <alignment horizontal="center" vertical="center"/>
    </xf>
    <xf numFmtId="9" fontId="3" fillId="0" borderId="3" xfId="2" applyFont="1" applyBorder="1" applyAlignment="1">
      <alignment horizontal="center" vertical="center"/>
    </xf>
    <xf numFmtId="14" fontId="3" fillId="0" borderId="3" xfId="0" applyNumberFormat="1" applyFont="1" applyBorder="1" applyAlignment="1">
      <alignment horizontal="center" vertical="center" wrapText="1"/>
    </xf>
    <xf numFmtId="9" fontId="3" fillId="0" borderId="3" xfId="2" applyFont="1" applyBorder="1" applyAlignment="1">
      <alignment horizontal="center" vertical="center" wrapText="1"/>
    </xf>
    <xf numFmtId="0" fontId="6" fillId="0" borderId="0" xfId="0" applyFont="1" applyAlignment="1">
      <alignment horizontal="center" vertical="center" wrapText="1"/>
    </xf>
    <xf numFmtId="0" fontId="0" fillId="4" borderId="0" xfId="0" applyFill="1"/>
    <xf numFmtId="9" fontId="5" fillId="3" borderId="3" xfId="2" applyFont="1" applyFill="1" applyBorder="1" applyAlignment="1">
      <alignment horizontal="center" vertical="center" wrapText="1"/>
    </xf>
    <xf numFmtId="164" fontId="5" fillId="3" borderId="2" xfId="1" applyNumberFormat="1" applyFont="1" applyFill="1" applyBorder="1" applyAlignment="1">
      <alignment horizontal="center" vertical="center" wrapText="1"/>
    </xf>
    <xf numFmtId="0" fontId="2" fillId="4" borderId="0" xfId="0" applyFont="1" applyFill="1"/>
    <xf numFmtId="164" fontId="5" fillId="3" borderId="6" xfId="1" applyNumberFormat="1" applyFont="1" applyFill="1" applyBorder="1" applyAlignment="1">
      <alignment horizontal="center" vertical="center" wrapText="1"/>
    </xf>
    <xf numFmtId="9" fontId="3" fillId="0" borderId="0" xfId="0" applyNumberFormat="1" applyFont="1" applyAlignment="1">
      <alignment horizontal="center" vertical="center"/>
    </xf>
    <xf numFmtId="0" fontId="7" fillId="4" borderId="3" xfId="3" applyFill="1" applyBorder="1" applyAlignment="1" applyProtection="1">
      <alignment horizontal="center" vertical="center" wrapText="1"/>
      <protection locked="0"/>
    </xf>
    <xf numFmtId="9" fontId="7" fillId="4" borderId="3" xfId="2" applyFont="1" applyFill="1" applyBorder="1" applyAlignment="1">
      <alignment horizontal="center" vertical="center" wrapText="1"/>
    </xf>
    <xf numFmtId="14" fontId="7" fillId="4" borderId="3" xfId="0" applyNumberFormat="1" applyFont="1" applyFill="1" applyBorder="1" applyAlignment="1">
      <alignment horizontal="center" vertical="center" wrapText="1"/>
    </xf>
    <xf numFmtId="9" fontId="7" fillId="4" borderId="2" xfId="2" applyFont="1" applyFill="1" applyBorder="1" applyAlignment="1">
      <alignment horizontal="center" vertical="center" wrapText="1"/>
    </xf>
    <xf numFmtId="9" fontId="7" fillId="4" borderId="7" xfId="2" applyFont="1" applyFill="1" applyBorder="1" applyAlignment="1">
      <alignment horizontal="center" vertical="center" wrapText="1"/>
    </xf>
    <xf numFmtId="14" fontId="0" fillId="0" borderId="3" xfId="0" applyNumberFormat="1" applyBorder="1" applyAlignment="1">
      <alignment horizontal="center" vertical="center"/>
    </xf>
    <xf numFmtId="9" fontId="7" fillId="4" borderId="6" xfId="2" applyFont="1" applyFill="1" applyBorder="1" applyAlignment="1">
      <alignment horizontal="center" vertical="center" wrapText="1"/>
    </xf>
    <xf numFmtId="0" fontId="7" fillId="4" borderId="2" xfId="3" applyFill="1" applyBorder="1" applyAlignment="1" applyProtection="1">
      <alignment horizontal="center" vertical="center" wrapText="1"/>
      <protection locked="0"/>
    </xf>
    <xf numFmtId="9" fontId="0" fillId="0" borderId="3" xfId="2" applyFont="1" applyBorder="1" applyAlignment="1">
      <alignment horizontal="center" vertical="center"/>
    </xf>
    <xf numFmtId="9" fontId="7" fillId="4" borderId="2" xfId="2" applyFont="1" applyFill="1" applyBorder="1" applyAlignment="1">
      <alignment horizontal="center" vertical="center"/>
    </xf>
    <xf numFmtId="9" fontId="7" fillId="4" borderId="7" xfId="2" applyFont="1" applyFill="1" applyBorder="1" applyAlignment="1">
      <alignment horizontal="center" vertical="center"/>
    </xf>
    <xf numFmtId="0" fontId="0" fillId="0" borderId="3" xfId="0" applyBorder="1"/>
    <xf numFmtId="0" fontId="7" fillId="4" borderId="3" xfId="3" applyFill="1" applyBorder="1" applyAlignment="1" applyProtection="1">
      <alignment vertical="center" wrapText="1"/>
      <protection locked="0"/>
    </xf>
    <xf numFmtId="9" fontId="7" fillId="4" borderId="3" xfId="2" applyFont="1" applyFill="1" applyBorder="1" applyAlignment="1">
      <alignment horizontal="center" vertical="center"/>
    </xf>
    <xf numFmtId="9" fontId="7" fillId="4" borderId="3" xfId="2" applyFont="1" applyFill="1" applyBorder="1" applyAlignment="1" applyProtection="1">
      <alignment horizontal="center" vertical="center" wrapText="1"/>
      <protection locked="0"/>
    </xf>
    <xf numFmtId="165" fontId="7" fillId="4" borderId="3" xfId="3" applyNumberFormat="1" applyFill="1" applyBorder="1" applyAlignment="1" applyProtection="1">
      <alignment vertical="center" wrapText="1"/>
      <protection locked="0"/>
    </xf>
    <xf numFmtId="164" fontId="7" fillId="4" borderId="3" xfId="1" applyNumberFormat="1" applyFont="1" applyFill="1" applyBorder="1" applyAlignment="1" applyProtection="1">
      <alignment vertical="center" wrapText="1"/>
      <protection locked="0"/>
    </xf>
    <xf numFmtId="9" fontId="0" fillId="0" borderId="0" xfId="0" applyNumberFormat="1"/>
    <xf numFmtId="0" fontId="10" fillId="0" borderId="0" xfId="0" applyFont="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7" fillId="4" borderId="3" xfId="3" applyFont="1" applyFill="1" applyBorder="1" applyAlignment="1" applyProtection="1">
      <alignment horizontal="center" vertical="center" wrapText="1"/>
      <protection locked="0"/>
    </xf>
    <xf numFmtId="9" fontId="5" fillId="5" borderId="3" xfId="2" applyFont="1" applyFill="1" applyBorder="1" applyAlignment="1">
      <alignment horizontal="center" vertical="center" wrapText="1"/>
    </xf>
    <xf numFmtId="164" fontId="5" fillId="5" borderId="2" xfId="1" applyNumberFormat="1" applyFont="1" applyFill="1" applyBorder="1" applyAlignment="1">
      <alignment horizontal="center" vertical="center" wrapText="1"/>
    </xf>
    <xf numFmtId="164" fontId="5" fillId="5" borderId="6" xfId="1" applyNumberFormat="1" applyFont="1" applyFill="1" applyBorder="1" applyAlignment="1">
      <alignment horizontal="center" vertical="center" wrapText="1"/>
    </xf>
    <xf numFmtId="0" fontId="3" fillId="4" borderId="0" xfId="0" applyFont="1" applyFill="1"/>
    <xf numFmtId="0" fontId="0" fillId="0" borderId="0" xfId="0" applyAlignment="1">
      <alignment vertical="center"/>
    </xf>
    <xf numFmtId="0" fontId="3" fillId="4" borderId="3" xfId="0" applyFont="1" applyFill="1" applyBorder="1" applyAlignment="1">
      <alignment horizontal="center" vertical="center" wrapText="1"/>
    </xf>
    <xf numFmtId="14" fontId="3" fillId="4" borderId="3" xfId="0" applyNumberFormat="1" applyFont="1" applyFill="1" applyBorder="1" applyAlignment="1">
      <alignment horizontal="center" vertical="center"/>
    </xf>
    <xf numFmtId="9" fontId="3" fillId="4" borderId="3" xfId="2" applyFont="1" applyFill="1" applyBorder="1" applyAlignment="1">
      <alignment horizontal="center" vertical="center"/>
    </xf>
    <xf numFmtId="0" fontId="3" fillId="4" borderId="3" xfId="0" applyFont="1" applyFill="1" applyBorder="1" applyAlignment="1">
      <alignment horizontal="left" vertical="center" wrapText="1"/>
    </xf>
    <xf numFmtId="0" fontId="3" fillId="4" borderId="3" xfId="0" applyFont="1" applyFill="1" applyBorder="1" applyAlignment="1">
      <alignment vertical="center" wrapText="1"/>
    </xf>
    <xf numFmtId="9" fontId="0" fillId="4" borderId="3" xfId="2" applyFont="1" applyFill="1" applyBorder="1" applyAlignment="1">
      <alignment horizontal="center" vertical="center"/>
    </xf>
    <xf numFmtId="0" fontId="0" fillId="4" borderId="3" xfId="0" applyFill="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applyAlignment="1">
      <alignment horizontal="center" vertical="center" wrapText="1"/>
    </xf>
    <xf numFmtId="0" fontId="3" fillId="0" borderId="0" xfId="0" applyFont="1" applyBorder="1" applyAlignment="1">
      <alignment horizontal="center" vertical="center" wrapText="1"/>
    </xf>
    <xf numFmtId="14" fontId="3" fillId="0" borderId="0" xfId="0" applyNumberFormat="1" applyFont="1" applyBorder="1" applyAlignment="1">
      <alignment horizontal="center" vertical="center"/>
    </xf>
    <xf numFmtId="9" fontId="0" fillId="0" borderId="0" xfId="2" applyFont="1" applyBorder="1" applyAlignment="1">
      <alignment horizontal="center" vertical="center"/>
    </xf>
    <xf numFmtId="9" fontId="3" fillId="0" borderId="0" xfId="2" applyFont="1" applyBorder="1" applyAlignment="1">
      <alignment horizontal="center" vertical="center"/>
    </xf>
    <xf numFmtId="9" fontId="3" fillId="0" borderId="0" xfId="2" applyFont="1" applyBorder="1" applyAlignment="1">
      <alignment horizontal="center" vertical="center" wrapText="1"/>
    </xf>
    <xf numFmtId="0" fontId="3" fillId="0" borderId="0" xfId="0" applyFont="1" applyBorder="1" applyAlignment="1">
      <alignment horizontal="center"/>
    </xf>
    <xf numFmtId="14" fontId="3" fillId="4" borderId="3" xfId="0" applyNumberFormat="1" applyFont="1" applyFill="1" applyBorder="1" applyAlignment="1">
      <alignment horizontal="center"/>
    </xf>
    <xf numFmtId="0" fontId="7" fillId="4" borderId="3" xfId="3" applyFill="1" applyBorder="1" applyAlignment="1" applyProtection="1">
      <alignment horizontal="left" vertical="center" wrapText="1"/>
      <protection locked="0"/>
    </xf>
    <xf numFmtId="14" fontId="0" fillId="4" borderId="3" xfId="0" applyNumberFormat="1" applyFill="1" applyBorder="1" applyAlignment="1">
      <alignment horizontal="center" vertical="center"/>
    </xf>
    <xf numFmtId="9" fontId="3" fillId="4" borderId="3" xfId="2" applyNumberFormat="1" applyFont="1" applyFill="1" applyBorder="1" applyAlignment="1">
      <alignment horizontal="center" vertical="center"/>
    </xf>
    <xf numFmtId="9" fontId="0" fillId="0" borderId="0" xfId="0" applyNumberFormat="1" applyAlignment="1">
      <alignment horizontal="center"/>
    </xf>
    <xf numFmtId="0" fontId="14" fillId="0" borderId="0" xfId="0" applyFont="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6" xfId="0" applyFont="1" applyFill="1" applyBorder="1" applyAlignment="1">
      <alignment horizontal="center" vertical="center" wrapText="1"/>
    </xf>
    <xf numFmtId="9" fontId="5" fillId="6" borderId="3" xfId="2" applyFont="1" applyFill="1" applyBorder="1" applyAlignment="1">
      <alignment horizontal="center" vertical="center" wrapText="1"/>
    </xf>
    <xf numFmtId="164" fontId="5" fillId="6" borderId="2" xfId="1" applyNumberFormat="1" applyFont="1" applyFill="1" applyBorder="1" applyAlignment="1">
      <alignment horizontal="center" vertical="center" wrapText="1"/>
    </xf>
    <xf numFmtId="164" fontId="5" fillId="6" borderId="6" xfId="1" applyNumberFormat="1" applyFont="1" applyFill="1" applyBorder="1" applyAlignment="1">
      <alignment horizontal="center" vertical="center" wrapText="1"/>
    </xf>
    <xf numFmtId="9" fontId="7" fillId="4" borderId="3" xfId="2" applyNumberFormat="1" applyFont="1" applyFill="1" applyBorder="1" applyAlignment="1">
      <alignment horizontal="center" vertical="center" wrapText="1"/>
    </xf>
    <xf numFmtId="0" fontId="7" fillId="0" borderId="3" xfId="3" applyBorder="1" applyAlignment="1" applyProtection="1">
      <alignment horizontal="center" vertical="center" wrapText="1"/>
      <protection locked="0"/>
    </xf>
    <xf numFmtId="14" fontId="7" fillId="0" borderId="3" xfId="3" applyNumberFormat="1" applyBorder="1" applyAlignment="1" applyProtection="1">
      <alignment horizontal="center" vertical="center" wrapText="1"/>
      <protection locked="0"/>
    </xf>
    <xf numFmtId="0" fontId="18" fillId="0" borderId="0" xfId="0" applyFont="1"/>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14" fontId="7" fillId="4" borderId="6" xfId="0" applyNumberFormat="1" applyFont="1" applyFill="1" applyBorder="1" applyAlignment="1">
      <alignment horizontal="center" vertical="center" wrapText="1"/>
    </xf>
    <xf numFmtId="9" fontId="7" fillId="0" borderId="2" xfId="2" applyFont="1" applyBorder="1" applyAlignment="1">
      <alignment horizontal="center" vertical="center"/>
    </xf>
    <xf numFmtId="9" fontId="5" fillId="2" borderId="3" xfId="2" applyFont="1" applyFill="1" applyBorder="1" applyAlignment="1">
      <alignment horizontal="center" vertical="center" wrapText="1"/>
    </xf>
    <xf numFmtId="164" fontId="5" fillId="2" borderId="2" xfId="1" applyNumberFormat="1" applyFont="1" applyFill="1" applyBorder="1" applyAlignment="1">
      <alignment horizontal="center" vertical="center" wrapText="1"/>
    </xf>
    <xf numFmtId="164" fontId="5" fillId="2" borderId="6" xfId="1" applyNumberFormat="1" applyFont="1" applyFill="1" applyBorder="1" applyAlignment="1">
      <alignment horizontal="center" vertical="center" wrapText="1"/>
    </xf>
    <xf numFmtId="14" fontId="7" fillId="4" borderId="7" xfId="0" applyNumberFormat="1" applyFont="1" applyFill="1" applyBorder="1" applyAlignment="1">
      <alignment horizontal="center" vertical="center" wrapText="1"/>
    </xf>
    <xf numFmtId="0" fontId="7" fillId="4" borderId="3" xfId="3" applyFont="1" applyFill="1" applyBorder="1" applyAlignment="1" applyProtection="1">
      <alignment horizontal="justify" vertical="center" wrapText="1"/>
      <protection locked="0"/>
    </xf>
    <xf numFmtId="0" fontId="7" fillId="0" borderId="3" xfId="0" applyFont="1" applyBorder="1" applyAlignment="1" applyProtection="1">
      <alignment horizontal="left" vertical="center" wrapText="1"/>
      <protection locked="0"/>
    </xf>
    <xf numFmtId="166" fontId="7" fillId="0" borderId="3" xfId="1" applyNumberFormat="1" applyFont="1" applyFill="1" applyBorder="1" applyAlignment="1" applyProtection="1">
      <alignment horizontal="center" vertical="center" wrapText="1"/>
      <protection locked="0"/>
    </xf>
    <xf numFmtId="0" fontId="7" fillId="0" borderId="0" xfId="4"/>
    <xf numFmtId="0" fontId="15" fillId="8" borderId="2" xfId="4" applyFont="1" applyFill="1" applyBorder="1" applyAlignment="1">
      <alignment horizontal="center" vertical="center" wrapText="1"/>
    </xf>
    <xf numFmtId="0" fontId="7" fillId="0" borderId="3" xfId="4" applyBorder="1" applyAlignment="1">
      <alignment horizontal="center" vertical="center" wrapText="1"/>
    </xf>
    <xf numFmtId="0" fontId="7" fillId="9" borderId="3" xfId="4" applyFill="1" applyBorder="1" applyAlignment="1">
      <alignment horizontal="center" vertical="center" wrapText="1"/>
    </xf>
    <xf numFmtId="0" fontId="20" fillId="8" borderId="2" xfId="4" applyFont="1" applyFill="1" applyBorder="1" applyAlignment="1">
      <alignment horizontal="center" vertical="center" wrapText="1"/>
    </xf>
    <xf numFmtId="0" fontId="7" fillId="0" borderId="3" xfId="4" applyBorder="1" applyAlignment="1">
      <alignment horizontal="justify" vertical="center" wrapText="1"/>
    </xf>
    <xf numFmtId="14" fontId="7" fillId="0" borderId="3" xfId="4" applyNumberFormat="1" applyBorder="1" applyAlignment="1">
      <alignment horizontal="center" vertical="center" wrapText="1"/>
    </xf>
    <xf numFmtId="0" fontId="7" fillId="0" borderId="0" xfId="4" applyAlignment="1">
      <alignment horizontal="left" vertical="center"/>
    </xf>
    <xf numFmtId="0" fontId="7" fillId="0" borderId="15" xfId="4" applyBorder="1" applyAlignment="1">
      <alignment horizontal="center" vertical="center" wrapText="1"/>
    </xf>
    <xf numFmtId="0" fontId="7" fillId="9" borderId="15" xfId="4" applyFill="1" applyBorder="1" applyAlignment="1">
      <alignment horizontal="center" vertical="center" wrapText="1"/>
    </xf>
    <xf numFmtId="0" fontId="7" fillId="0" borderId="15" xfId="4" applyBorder="1" applyAlignment="1">
      <alignment horizontal="left" vertical="center" wrapText="1"/>
    </xf>
    <xf numFmtId="0" fontId="7" fillId="0" borderId="19" xfId="4" applyBorder="1" applyAlignment="1">
      <alignment horizontal="left" vertical="center" wrapText="1"/>
    </xf>
    <xf numFmtId="0" fontId="7" fillId="0" borderId="10" xfId="4" applyBorder="1" applyAlignment="1">
      <alignment horizontal="center" vertical="center" wrapText="1"/>
    </xf>
    <xf numFmtId="0" fontId="7" fillId="13" borderId="15" xfId="4" applyFill="1" applyBorder="1" applyAlignment="1">
      <alignment horizontal="center" vertical="center" wrapText="1"/>
    </xf>
    <xf numFmtId="0" fontId="7" fillId="0" borderId="4" xfId="4" applyBorder="1" applyAlignment="1">
      <alignment horizontal="center" vertical="center" wrapText="1"/>
    </xf>
    <xf numFmtId="0" fontId="7" fillId="0" borderId="18" xfId="4" applyBorder="1" applyAlignment="1">
      <alignment horizontal="justify" vertical="center" wrapText="1"/>
    </xf>
    <xf numFmtId="0" fontId="7" fillId="0" borderId="3" xfId="4" applyBorder="1" applyAlignment="1">
      <alignment vertical="center" wrapText="1"/>
    </xf>
    <xf numFmtId="9" fontId="7" fillId="0" borderId="16" xfId="4" applyNumberFormat="1" applyBorder="1" applyAlignment="1">
      <alignment horizontal="center" vertical="center" wrapText="1"/>
    </xf>
    <xf numFmtId="9" fontId="7" fillId="0" borderId="19" xfId="6" applyNumberFormat="1" applyFont="1" applyFill="1" applyBorder="1" applyAlignment="1">
      <alignment horizontal="center" vertical="center" wrapText="1"/>
    </xf>
    <xf numFmtId="9" fontId="0" fillId="0" borderId="0" xfId="2" applyFont="1"/>
    <xf numFmtId="9" fontId="7" fillId="4" borderId="6" xfId="2" applyFont="1" applyFill="1" applyBorder="1" applyAlignment="1">
      <alignment horizontal="left" vertical="center" wrapText="1"/>
    </xf>
    <xf numFmtId="0" fontId="7" fillId="0" borderId="3" xfId="3" applyBorder="1" applyAlignment="1" applyProtection="1">
      <alignment horizontal="justify" vertical="center" wrapText="1"/>
      <protection locked="0"/>
    </xf>
    <xf numFmtId="166" fontId="7" fillId="4" borderId="3" xfId="1" applyNumberFormat="1" applyFont="1" applyFill="1" applyBorder="1" applyAlignment="1" applyProtection="1">
      <alignment horizontal="center" vertical="center" wrapText="1"/>
      <protection locked="0"/>
    </xf>
    <xf numFmtId="9" fontId="0" fillId="0" borderId="0" xfId="0" applyNumberFormat="1" applyAlignment="1">
      <alignment horizontal="center" vertical="center"/>
    </xf>
    <xf numFmtId="0" fontId="0" fillId="0" borderId="0" xfId="0" applyAlignment="1">
      <alignment horizontal="center" vertical="center"/>
    </xf>
    <xf numFmtId="0" fontId="22" fillId="0" borderId="0" xfId="0" applyFont="1" applyAlignment="1">
      <alignment horizontal="center" vertical="center" wrapText="1"/>
    </xf>
    <xf numFmtId="0" fontId="0" fillId="0" borderId="0" xfId="0" applyBorder="1"/>
    <xf numFmtId="0" fontId="23" fillId="0" borderId="0" xfId="0" applyFont="1"/>
    <xf numFmtId="0" fontId="24" fillId="0" borderId="0" xfId="0" applyFont="1" applyAlignment="1">
      <alignment vertical="center"/>
    </xf>
    <xf numFmtId="0" fontId="24" fillId="0" borderId="0" xfId="0" applyFont="1" applyBorder="1" applyAlignment="1">
      <alignment vertical="center"/>
    </xf>
    <xf numFmtId="0" fontId="5" fillId="2" borderId="3" xfId="0" quotePrefix="1" applyFont="1" applyFill="1" applyBorder="1" applyAlignment="1">
      <alignment horizontal="center" vertical="center" wrapText="1"/>
    </xf>
    <xf numFmtId="0" fontId="5" fillId="2" borderId="4" xfId="0" quotePrefix="1" applyFont="1" applyFill="1" applyBorder="1" applyAlignment="1">
      <alignment horizontal="center" vertical="center" wrapText="1"/>
    </xf>
    <xf numFmtId="0" fontId="7" fillId="0" borderId="3" xfId="0" quotePrefix="1" applyFont="1" applyBorder="1" applyAlignment="1">
      <alignment horizontal="justify" vertical="center" wrapText="1"/>
    </xf>
    <xf numFmtId="0" fontId="7" fillId="0" borderId="2" xfId="0" quotePrefix="1" applyFont="1" applyBorder="1" applyAlignment="1">
      <alignment horizontal="left" vertical="center" wrapText="1"/>
    </xf>
    <xf numFmtId="0" fontId="7" fillId="4" borderId="3" xfId="3" quotePrefix="1" applyFont="1" applyFill="1" applyBorder="1" applyAlignment="1" applyProtection="1">
      <alignment horizontal="left" vertical="center" wrapText="1"/>
      <protection locked="0"/>
    </xf>
    <xf numFmtId="0" fontId="7" fillId="0" borderId="2" xfId="3" quotePrefix="1" applyBorder="1" applyAlignment="1" applyProtection="1">
      <alignment horizontal="left" vertical="center" wrapText="1"/>
      <protection locked="0"/>
    </xf>
    <xf numFmtId="0" fontId="5" fillId="6" borderId="3" xfId="0" quotePrefix="1" applyFont="1" applyFill="1" applyBorder="1" applyAlignment="1">
      <alignment horizontal="center" vertical="center" wrapText="1"/>
    </xf>
    <xf numFmtId="0" fontId="5" fillId="6" borderId="4" xfId="0" quotePrefix="1" applyFont="1" applyFill="1" applyBorder="1" applyAlignment="1">
      <alignment horizontal="center" vertical="center" wrapText="1"/>
    </xf>
    <xf numFmtId="0" fontId="7" fillId="0" borderId="3" xfId="0" quotePrefix="1" applyFont="1" applyBorder="1" applyAlignment="1">
      <alignment horizontal="left" vertical="center" wrapText="1"/>
    </xf>
    <xf numFmtId="0" fontId="5" fillId="5" borderId="3" xfId="0" quotePrefix="1" applyFont="1" applyFill="1" applyBorder="1" applyAlignment="1">
      <alignment horizontal="center" vertical="center" wrapText="1"/>
    </xf>
    <xf numFmtId="0" fontId="5" fillId="5" borderId="4" xfId="0" quotePrefix="1" applyFont="1" applyFill="1" applyBorder="1" applyAlignment="1">
      <alignment horizontal="center" vertical="center" wrapText="1"/>
    </xf>
    <xf numFmtId="0" fontId="7" fillId="4" borderId="3" xfId="0" quotePrefix="1" applyFont="1" applyFill="1" applyBorder="1" applyAlignment="1">
      <alignment horizontal="left" vertical="center" wrapText="1"/>
    </xf>
    <xf numFmtId="0" fontId="7" fillId="4" borderId="3" xfId="3" quotePrefix="1" applyFont="1" applyFill="1" applyBorder="1" applyAlignment="1" applyProtection="1">
      <alignment vertical="center" wrapText="1"/>
      <protection locked="0"/>
    </xf>
    <xf numFmtId="0" fontId="7" fillId="0" borderId="3" xfId="3" quotePrefix="1" applyFont="1" applyBorder="1" applyAlignment="1" applyProtection="1">
      <alignment horizontal="left" vertical="center" wrapText="1"/>
      <protection locked="0"/>
    </xf>
    <xf numFmtId="0" fontId="5" fillId="3" borderId="3" xfId="0" quotePrefix="1" applyFont="1" applyFill="1" applyBorder="1" applyAlignment="1">
      <alignment horizontal="center" vertical="center" wrapText="1"/>
    </xf>
    <xf numFmtId="0" fontId="5" fillId="3" borderId="4" xfId="0" quotePrefix="1" applyFont="1" applyFill="1" applyBorder="1" applyAlignment="1">
      <alignment horizontal="center" vertical="center" wrapText="1"/>
    </xf>
    <xf numFmtId="0" fontId="7" fillId="0" borderId="3" xfId="0" quotePrefix="1" applyFont="1" applyBorder="1" applyAlignment="1">
      <alignment vertical="center" wrapText="1"/>
    </xf>
    <xf numFmtId="0" fontId="7" fillId="0" borderId="3" xfId="4" applyBorder="1" applyAlignment="1">
      <alignment horizontal="justify" vertical="center" wrapText="1"/>
    </xf>
    <xf numFmtId="0" fontId="29" fillId="4" borderId="0" xfId="0" applyFont="1" applyFill="1"/>
    <xf numFmtId="0" fontId="29" fillId="0" borderId="0" xfId="0" applyFont="1"/>
    <xf numFmtId="0" fontId="32" fillId="3" borderId="3" xfId="0" applyFont="1" applyFill="1" applyBorder="1" applyAlignment="1">
      <alignment horizontal="center" vertical="center" wrapText="1"/>
    </xf>
    <xf numFmtId="0" fontId="33" fillId="4" borderId="3" xfId="0" applyFont="1" applyFill="1" applyBorder="1" applyAlignment="1">
      <alignment horizontal="center" vertical="center" wrapText="1"/>
    </xf>
    <xf numFmtId="0" fontId="33" fillId="0" borderId="3" xfId="0" applyFont="1" applyBorder="1" applyAlignment="1">
      <alignment horizontal="justify" vertical="center" wrapText="1"/>
    </xf>
    <xf numFmtId="0" fontId="33" fillId="0" borderId="3" xfId="0" applyFont="1" applyBorder="1" applyAlignment="1">
      <alignment horizontal="center" vertical="center" wrapText="1"/>
    </xf>
    <xf numFmtId="0" fontId="33" fillId="0" borderId="3" xfId="0" applyFont="1" applyBorder="1" applyAlignment="1">
      <alignment horizontal="left" vertical="center" wrapText="1"/>
    </xf>
    <xf numFmtId="0" fontId="34" fillId="0" borderId="3" xfId="0" applyFont="1" applyBorder="1" applyAlignment="1">
      <alignment horizontal="left" vertical="center" wrapText="1"/>
    </xf>
    <xf numFmtId="0" fontId="34" fillId="0" borderId="3" xfId="0" applyFont="1" applyBorder="1" applyAlignment="1">
      <alignment horizontal="center" vertical="center" wrapText="1"/>
    </xf>
    <xf numFmtId="14" fontId="33" fillId="0" borderId="3" xfId="0" applyNumberFormat="1" applyFont="1" applyBorder="1" applyAlignment="1">
      <alignment horizontal="center" vertical="center" wrapText="1"/>
    </xf>
    <xf numFmtId="9" fontId="34" fillId="0" borderId="3" xfId="2" applyFont="1" applyBorder="1" applyAlignment="1">
      <alignment horizontal="center" vertical="center" wrapText="1"/>
    </xf>
    <xf numFmtId="0" fontId="37" fillId="0" borderId="3" xfId="0" applyFont="1" applyBorder="1" applyAlignment="1">
      <alignment horizontal="center" vertical="center"/>
    </xf>
    <xf numFmtId="9" fontId="37" fillId="0" borderId="3" xfId="2" applyFont="1" applyBorder="1" applyAlignment="1">
      <alignment horizontal="center" vertical="center"/>
    </xf>
    <xf numFmtId="0" fontId="7" fillId="0" borderId="0" xfId="3" applyAlignment="1">
      <alignment horizontal="center" vertical="center"/>
    </xf>
    <xf numFmtId="0" fontId="7" fillId="0" borderId="0" xfId="3" applyAlignment="1">
      <alignment vertical="center"/>
    </xf>
    <xf numFmtId="0" fontId="7" fillId="0" borderId="0" xfId="3" applyAlignment="1">
      <alignment horizontal="justify" vertical="center"/>
    </xf>
    <xf numFmtId="0" fontId="38" fillId="0" borderId="0" xfId="3" applyFont="1" applyAlignment="1">
      <alignment vertical="center"/>
    </xf>
    <xf numFmtId="0" fontId="7" fillId="0" borderId="0" xfId="7" applyFont="1" applyAlignment="1">
      <alignment vertical="center"/>
    </xf>
    <xf numFmtId="0" fontId="7" fillId="0" borderId="0" xfId="0" applyFont="1" applyAlignment="1">
      <alignment vertical="center" wrapText="1"/>
    </xf>
    <xf numFmtId="0" fontId="15" fillId="0" borderId="3" xfId="0" applyFont="1" applyBorder="1" applyAlignment="1">
      <alignment horizontal="center" vertical="center" wrapText="1"/>
    </xf>
    <xf numFmtId="0" fontId="7" fillId="0" borderId="27" xfId="0" applyFont="1" applyBorder="1" applyAlignment="1">
      <alignment vertical="center"/>
    </xf>
    <xf numFmtId="0" fontId="7" fillId="0" borderId="29" xfId="0" applyFont="1" applyBorder="1" applyAlignment="1">
      <alignment horizontal="center" vertical="center" wrapText="1"/>
    </xf>
    <xf numFmtId="0" fontId="15" fillId="8" borderId="2" xfId="3" applyFont="1" applyFill="1" applyBorder="1" applyAlignment="1">
      <alignment horizontal="center" vertical="center" wrapText="1"/>
    </xf>
    <xf numFmtId="0" fontId="15" fillId="14" borderId="12" xfId="3" applyFont="1" applyFill="1" applyBorder="1" applyAlignment="1">
      <alignment horizontal="center" vertical="center" textRotation="255" wrapText="1"/>
    </xf>
    <xf numFmtId="0" fontId="7" fillId="0" borderId="13" xfId="3" applyBorder="1" applyAlignment="1">
      <alignment horizontal="center" vertical="center" wrapText="1"/>
    </xf>
    <xf numFmtId="0" fontId="7" fillId="9" borderId="13" xfId="3" applyFill="1" applyBorder="1" applyAlignment="1">
      <alignment horizontal="left" vertical="center" wrapText="1"/>
    </xf>
    <xf numFmtId="0" fontId="7" fillId="0" borderId="13" xfId="3" applyBorder="1" applyAlignment="1">
      <alignment vertical="center" wrapText="1"/>
    </xf>
    <xf numFmtId="0" fontId="7" fillId="9" borderId="13" xfId="3" applyFill="1" applyBorder="1" applyAlignment="1">
      <alignment vertical="center" wrapText="1"/>
    </xf>
    <xf numFmtId="0" fontId="7" fillId="0" borderId="13" xfId="3" applyBorder="1" applyAlignment="1">
      <alignment horizontal="left" vertical="center" wrapText="1"/>
    </xf>
    <xf numFmtId="0" fontId="7" fillId="9" borderId="13" xfId="3" applyFill="1" applyBorder="1" applyAlignment="1">
      <alignment horizontal="center" vertical="center" wrapText="1"/>
    </xf>
    <xf numFmtId="0" fontId="7" fillId="0" borderId="13"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5" xfId="3" applyBorder="1" applyAlignment="1">
      <alignment vertical="center" wrapText="1"/>
    </xf>
    <xf numFmtId="0" fontId="7" fillId="0" borderId="3" xfId="3" applyBorder="1" applyAlignment="1">
      <alignment vertical="center" wrapText="1"/>
    </xf>
    <xf numFmtId="0" fontId="7" fillId="0" borderId="29" xfId="3" applyBorder="1" applyAlignment="1">
      <alignment vertical="center" wrapText="1"/>
    </xf>
    <xf numFmtId="0" fontId="7" fillId="0" borderId="29" xfId="3" applyBorder="1" applyAlignment="1">
      <alignment horizontal="justify" vertical="center" wrapText="1"/>
    </xf>
    <xf numFmtId="0" fontId="7" fillId="0" borderId="29" xfId="3" applyBorder="1" applyAlignment="1">
      <alignment horizontal="center" vertical="center" wrapText="1"/>
    </xf>
    <xf numFmtId="0" fontId="7" fillId="0" borderId="15" xfId="3" applyBorder="1" applyAlignment="1">
      <alignment horizontal="justify" vertical="center" wrapText="1"/>
    </xf>
    <xf numFmtId="0" fontId="7" fillId="0" borderId="15" xfId="3" applyBorder="1" applyAlignment="1">
      <alignment horizontal="center" vertical="center" wrapText="1"/>
    </xf>
    <xf numFmtId="0" fontId="7" fillId="0" borderId="3" xfId="3" applyBorder="1" applyAlignment="1">
      <alignment horizontal="justify" vertical="center" wrapText="1"/>
    </xf>
    <xf numFmtId="0" fontId="7" fillId="0" borderId="3" xfId="3" applyBorder="1" applyAlignment="1">
      <alignment horizontal="center" vertical="center" wrapText="1"/>
    </xf>
    <xf numFmtId="0" fontId="7" fillId="0" borderId="2" xfId="3" applyBorder="1" applyAlignment="1">
      <alignment horizontal="justify" vertical="center" wrapText="1"/>
    </xf>
    <xf numFmtId="0" fontId="7" fillId="0" borderId="2" xfId="3" applyBorder="1" applyAlignment="1">
      <alignment horizontal="center" vertical="center" wrapText="1"/>
    </xf>
    <xf numFmtId="0" fontId="21" fillId="0" borderId="8" xfId="3" applyFont="1" applyBorder="1" applyAlignment="1">
      <alignment vertical="center" wrapText="1"/>
    </xf>
    <xf numFmtId="0" fontId="7" fillId="0" borderId="44" xfId="3" applyBorder="1" applyAlignment="1">
      <alignment vertical="center" wrapText="1"/>
    </xf>
    <xf numFmtId="0" fontId="21" fillId="0" borderId="45" xfId="3" applyFont="1" applyBorder="1" applyAlignment="1">
      <alignment vertical="center" wrapText="1"/>
    </xf>
    <xf numFmtId="0" fontId="7" fillId="0" borderId="6" xfId="3" applyBorder="1" applyAlignment="1">
      <alignment horizontal="justify" vertical="center" wrapText="1"/>
    </xf>
    <xf numFmtId="0" fontId="7" fillId="0" borderId="6" xfId="3" applyBorder="1" applyAlignment="1">
      <alignment horizontal="center" vertical="center" wrapText="1"/>
    </xf>
    <xf numFmtId="0" fontId="7" fillId="9" borderId="3" xfId="3" applyFill="1" applyBorder="1" applyAlignment="1">
      <alignment horizontal="center" vertical="center" wrapText="1"/>
    </xf>
    <xf numFmtId="0" fontId="7" fillId="0" borderId="19" xfId="3" applyBorder="1" applyAlignment="1">
      <alignment horizontal="justify" vertical="center" wrapText="1"/>
    </xf>
    <xf numFmtId="0" fontId="7" fillId="0" borderId="10" xfId="3" applyBorder="1" applyAlignment="1">
      <alignment horizontal="center" vertical="center" wrapText="1"/>
    </xf>
    <xf numFmtId="0" fontId="7" fillId="0" borderId="4" xfId="3" applyBorder="1" applyAlignment="1">
      <alignment horizontal="center" vertical="center" wrapText="1"/>
    </xf>
    <xf numFmtId="0" fontId="7" fillId="0" borderId="18" xfId="3" applyBorder="1" applyAlignment="1">
      <alignment horizontal="justify" vertical="center" wrapText="1"/>
    </xf>
    <xf numFmtId="14" fontId="7" fillId="0" borderId="3" xfId="3" applyNumberFormat="1" applyBorder="1" applyAlignment="1">
      <alignment horizontal="center" vertical="center" wrapText="1"/>
    </xf>
    <xf numFmtId="0" fontId="7" fillId="0" borderId="3" xfId="3" applyBorder="1" applyAlignment="1">
      <alignment horizontal="left" vertical="center" wrapText="1"/>
    </xf>
    <xf numFmtId="9" fontId="15" fillId="4" borderId="19" xfId="5" applyFont="1" applyFill="1" applyBorder="1" applyAlignment="1">
      <alignment horizontal="center" vertical="center" wrapText="1"/>
    </xf>
    <xf numFmtId="0" fontId="7" fillId="0" borderId="33" xfId="3" applyBorder="1" applyAlignment="1">
      <alignment vertical="center" wrapText="1"/>
    </xf>
    <xf numFmtId="0" fontId="7" fillId="0" borderId="33" xfId="3" applyBorder="1" applyAlignment="1">
      <alignment horizontal="center" vertical="center" wrapText="1"/>
    </xf>
    <xf numFmtId="0" fontId="7" fillId="0" borderId="7" xfId="3" applyBorder="1" applyAlignment="1">
      <alignment vertical="center" wrapText="1"/>
    </xf>
    <xf numFmtId="0" fontId="7" fillId="0" borderId="7" xfId="3" applyBorder="1" applyAlignment="1">
      <alignment horizontal="center" vertical="center" wrapText="1"/>
    </xf>
    <xf numFmtId="0" fontId="7" fillId="0" borderId="2" xfId="3" applyBorder="1" applyAlignment="1">
      <alignment vertical="center" wrapText="1"/>
    </xf>
    <xf numFmtId="0" fontId="15" fillId="0" borderId="0" xfId="3" applyFont="1" applyAlignment="1">
      <alignment horizontal="center" vertical="center" wrapText="1"/>
    </xf>
    <xf numFmtId="0" fontId="7" fillId="0" borderId="0" xfId="3" applyAlignment="1">
      <alignment vertical="center" wrapText="1"/>
    </xf>
    <xf numFmtId="0" fontId="7" fillId="0" borderId="0" xfId="3" applyAlignment="1">
      <alignment horizontal="center" vertical="center" wrapText="1"/>
    </xf>
    <xf numFmtId="0" fontId="7" fillId="0" borderId="0" xfId="3" applyAlignment="1">
      <alignment horizontal="left" vertical="center" wrapText="1"/>
    </xf>
    <xf numFmtId="0" fontId="7" fillId="0" borderId="0" xfId="3" applyAlignment="1">
      <alignment horizontal="justify" vertical="center" wrapText="1"/>
    </xf>
    <xf numFmtId="14" fontId="7" fillId="0" borderId="0" xfId="3" applyNumberFormat="1" applyAlignment="1">
      <alignment horizontal="center" vertical="center" wrapText="1"/>
    </xf>
    <xf numFmtId="9" fontId="7" fillId="0" borderId="0" xfId="5" applyFont="1" applyBorder="1" applyAlignment="1">
      <alignment vertical="center" wrapText="1"/>
    </xf>
    <xf numFmtId="0" fontId="7" fillId="0" borderId="0" xfId="3" applyAlignment="1">
      <alignment horizontal="center" wrapText="1"/>
    </xf>
    <xf numFmtId="0" fontId="0" fillId="0" borderId="3" xfId="0" applyBorder="1" applyAlignment="1">
      <alignment horizontal="center" vertical="center"/>
    </xf>
    <xf numFmtId="0" fontId="0" fillId="0" borderId="3" xfId="0" applyBorder="1" applyAlignment="1">
      <alignment wrapText="1"/>
    </xf>
    <xf numFmtId="9" fontId="0" fillId="0" borderId="3" xfId="2" applyFont="1" applyBorder="1"/>
    <xf numFmtId="0" fontId="1" fillId="0" borderId="3" xfId="0" applyFont="1" applyBorder="1"/>
    <xf numFmtId="0" fontId="0" fillId="8" borderId="3" xfId="0" applyFill="1" applyBorder="1"/>
    <xf numFmtId="9" fontId="0" fillId="8" borderId="3" xfId="2" applyFont="1" applyFill="1" applyBorder="1"/>
    <xf numFmtId="0" fontId="22" fillId="0" borderId="3" xfId="0" applyFont="1" applyBorder="1" applyAlignment="1">
      <alignment horizontal="center" vertical="center"/>
    </xf>
    <xf numFmtId="0" fontId="23" fillId="0" borderId="4"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vertical="center"/>
    </xf>
    <xf numFmtId="0" fontId="23" fillId="0" borderId="5" xfId="0" applyFont="1" applyBorder="1" applyAlignment="1">
      <alignment vertical="center"/>
    </xf>
    <xf numFmtId="0" fontId="23" fillId="0" borderId="10" xfId="0" applyFont="1" applyBorder="1" applyAlignment="1">
      <alignment vertical="center"/>
    </xf>
    <xf numFmtId="0" fontId="23" fillId="0" borderId="5" xfId="0" applyFont="1" applyBorder="1" applyAlignment="1">
      <alignment horizontal="center" vertical="center"/>
    </xf>
    <xf numFmtId="0" fontId="23" fillId="0" borderId="0" xfId="0" applyFont="1" applyAlignment="1">
      <alignment horizontal="center"/>
    </xf>
    <xf numFmtId="0" fontId="23" fillId="0" borderId="1" xfId="0" applyFont="1" applyBorder="1" applyAlignment="1">
      <alignment horizontal="center"/>
    </xf>
    <xf numFmtId="0" fontId="25" fillId="0" borderId="3" xfId="0" applyFont="1" applyBorder="1" applyAlignment="1">
      <alignment horizontal="center" vertical="center"/>
    </xf>
    <xf numFmtId="0" fontId="25" fillId="0" borderId="3" xfId="0" applyFont="1" applyBorder="1" applyAlignment="1">
      <alignment horizontal="center" vertical="center" wrapText="1"/>
    </xf>
    <xf numFmtId="0" fontId="24" fillId="0" borderId="3" xfId="0" applyFont="1" applyBorder="1" applyAlignment="1">
      <alignment horizontal="center" vertical="center"/>
    </xf>
    <xf numFmtId="14" fontId="23" fillId="0" borderId="4" xfId="0" applyNumberFormat="1" applyFont="1" applyBorder="1" applyAlignment="1">
      <alignment horizontal="center" vertical="center"/>
    </xf>
    <xf numFmtId="0" fontId="0" fillId="0" borderId="3" xfId="0" applyBorder="1" applyAlignment="1">
      <alignment horizontal="center"/>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22" fillId="0" borderId="3" xfId="0" applyFont="1" applyBorder="1" applyAlignment="1">
      <alignment horizontal="center" vertical="center"/>
    </xf>
    <xf numFmtId="0" fontId="1" fillId="0" borderId="3" xfId="0" applyFont="1" applyBorder="1" applyAlignment="1">
      <alignment horizontal="right"/>
    </xf>
    <xf numFmtId="0" fontId="0" fillId="0" borderId="3" xfId="0" applyBorder="1" applyAlignment="1">
      <alignment horizontal="right"/>
    </xf>
    <xf numFmtId="0" fontId="22" fillId="0" borderId="2" xfId="0" applyFont="1" applyBorder="1" applyAlignment="1">
      <alignment horizontal="center" vertical="center"/>
    </xf>
    <xf numFmtId="0" fontId="22" fillId="0" borderId="6" xfId="0" applyFont="1" applyBorder="1" applyAlignment="1">
      <alignment horizontal="center" vertical="center"/>
    </xf>
    <xf numFmtId="9" fontId="0" fillId="0" borderId="3" xfId="2" applyFont="1"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165" fontId="7" fillId="0" borderId="2"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4" fontId="5" fillId="2" borderId="2" xfId="1" applyNumberFormat="1" applyFont="1" applyFill="1" applyBorder="1" applyAlignment="1">
      <alignment horizontal="center" vertical="center" wrapText="1"/>
    </xf>
    <xf numFmtId="164" fontId="5" fillId="2" borderId="6" xfId="1" applyNumberFormat="1" applyFont="1" applyFill="1" applyBorder="1" applyAlignment="1">
      <alignment horizontal="center" vertical="center" wrapText="1"/>
    </xf>
    <xf numFmtId="164" fontId="7" fillId="4" borderId="2" xfId="1" applyNumberFormat="1" applyFont="1" applyFill="1" applyBorder="1" applyAlignment="1" applyProtection="1">
      <alignment horizontal="center" vertical="center" wrapText="1"/>
      <protection locked="0"/>
    </xf>
    <xf numFmtId="164" fontId="7" fillId="4" borderId="7" xfId="1" applyNumberFormat="1" applyFont="1" applyFill="1" applyBorder="1" applyAlignment="1" applyProtection="1">
      <alignment horizontal="center" vertical="center" wrapText="1"/>
      <protection locked="0"/>
    </xf>
    <xf numFmtId="164" fontId="7" fillId="0" borderId="2" xfId="1" applyNumberFormat="1" applyFont="1" applyFill="1" applyBorder="1" applyAlignment="1" applyProtection="1">
      <alignment horizontal="center" vertical="center" wrapText="1"/>
      <protection locked="0"/>
    </xf>
    <xf numFmtId="164" fontId="7" fillId="0" borderId="7" xfId="1" applyNumberFormat="1"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9" fontId="7" fillId="0" borderId="2" xfId="0" applyNumberFormat="1" applyFont="1" applyBorder="1" applyAlignment="1">
      <alignment horizontal="center" vertical="center"/>
    </xf>
    <xf numFmtId="0" fontId="7" fillId="0" borderId="7" xfId="0" applyFont="1" applyBorder="1" applyAlignment="1">
      <alignment horizontal="center" vertical="center"/>
    </xf>
    <xf numFmtId="0" fontId="7" fillId="0" borderId="6" xfId="0" applyFont="1" applyBorder="1" applyAlignment="1">
      <alignment horizontal="center" vertical="center"/>
    </xf>
    <xf numFmtId="9" fontId="7" fillId="4" borderId="2" xfId="2" applyFont="1" applyFill="1" applyBorder="1" applyAlignment="1">
      <alignment horizontal="center" vertical="center"/>
    </xf>
    <xf numFmtId="9" fontId="7" fillId="4" borderId="7" xfId="2" applyFont="1" applyFill="1" applyBorder="1" applyAlignment="1">
      <alignment horizontal="center" vertical="center"/>
    </xf>
    <xf numFmtId="9" fontId="7" fillId="0" borderId="2" xfId="2" applyFont="1" applyFill="1" applyBorder="1" applyAlignment="1">
      <alignment horizontal="center" vertical="center"/>
    </xf>
    <xf numFmtId="9" fontId="7" fillId="0" borderId="7" xfId="2" applyFont="1" applyFill="1" applyBorder="1" applyAlignment="1">
      <alignment horizontal="center" vertical="center"/>
    </xf>
    <xf numFmtId="9" fontId="7" fillId="0" borderId="6" xfId="2" applyFont="1" applyFill="1" applyBorder="1" applyAlignment="1">
      <alignment horizontal="center" vertical="center"/>
    </xf>
    <xf numFmtId="9" fontId="7" fillId="4" borderId="2" xfId="2" applyFont="1" applyFill="1" applyBorder="1" applyAlignment="1" applyProtection="1">
      <alignment horizontal="center" vertical="center" wrapText="1"/>
      <protection locked="0"/>
    </xf>
    <xf numFmtId="9" fontId="7" fillId="4" borderId="7" xfId="2" applyFont="1" applyFill="1" applyBorder="1" applyAlignment="1" applyProtection="1">
      <alignment horizontal="center" vertical="center" wrapText="1"/>
      <protection locked="0"/>
    </xf>
    <xf numFmtId="9" fontId="7" fillId="0" borderId="2" xfId="2" applyFont="1" applyFill="1" applyBorder="1" applyAlignment="1" applyProtection="1">
      <alignment horizontal="center" vertical="center" wrapText="1"/>
      <protection locked="0"/>
    </xf>
    <xf numFmtId="9" fontId="7" fillId="0" borderId="7" xfId="2" applyFont="1" applyFill="1" applyBorder="1" applyAlignment="1" applyProtection="1">
      <alignment horizontal="center" vertical="center" wrapText="1"/>
      <protection locked="0"/>
    </xf>
    <xf numFmtId="9" fontId="7" fillId="0" borderId="6" xfId="2" applyFont="1" applyFill="1" applyBorder="1" applyAlignment="1" applyProtection="1">
      <alignment horizontal="center" vertical="center" wrapText="1"/>
      <protection locked="0"/>
    </xf>
    <xf numFmtId="9" fontId="7" fillId="0" borderId="2" xfId="2" applyFont="1" applyBorder="1" applyAlignment="1">
      <alignment horizontal="center" vertical="center"/>
    </xf>
    <xf numFmtId="9" fontId="7" fillId="0" borderId="7" xfId="2" applyFont="1" applyBorder="1" applyAlignment="1">
      <alignment horizontal="center" vertical="center"/>
    </xf>
    <xf numFmtId="9" fontId="7" fillId="0" borderId="6" xfId="2" applyFont="1" applyBorder="1" applyAlignment="1">
      <alignment horizontal="center" vertical="center"/>
    </xf>
    <xf numFmtId="9" fontId="7" fillId="4" borderId="6" xfId="2" applyFont="1" applyFill="1" applyBorder="1" applyAlignment="1">
      <alignment horizontal="center" vertical="center"/>
    </xf>
    <xf numFmtId="0" fontId="7" fillId="0" borderId="2" xfId="3" applyBorder="1" applyAlignment="1" applyProtection="1">
      <alignment horizontal="center" vertical="center" wrapText="1"/>
      <protection locked="0"/>
    </xf>
    <xf numFmtId="0" fontId="7" fillId="0" borderId="7" xfId="3" applyBorder="1" applyAlignment="1" applyProtection="1">
      <alignment horizontal="center" vertical="center" wrapText="1"/>
      <protection locked="0"/>
    </xf>
    <xf numFmtId="0" fontId="7" fillId="0" borderId="6" xfId="3" applyBorder="1" applyAlignment="1" applyProtection="1">
      <alignment horizontal="center" vertical="center" wrapText="1"/>
      <protection locked="0"/>
    </xf>
    <xf numFmtId="9" fontId="5" fillId="2" borderId="2" xfId="2" applyFont="1" applyFill="1" applyBorder="1" applyAlignment="1">
      <alignment horizontal="center" vertical="center" wrapText="1"/>
    </xf>
    <xf numFmtId="9" fontId="5" fillId="2" borderId="6" xfId="2" applyFont="1" applyFill="1" applyBorder="1" applyAlignment="1">
      <alignment horizontal="center" vertical="center" wrapText="1"/>
    </xf>
    <xf numFmtId="0" fontId="7" fillId="0" borderId="2"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6" xfId="0" applyFont="1" applyBorder="1" applyAlignment="1" applyProtection="1">
      <alignment horizontal="left" vertical="center" wrapText="1"/>
      <protection locked="0"/>
    </xf>
    <xf numFmtId="0" fontId="7" fillId="0" borderId="2" xfId="3" applyBorder="1" applyAlignment="1" applyProtection="1">
      <alignment horizontal="left" vertical="center" wrapText="1"/>
      <protection locked="0"/>
    </xf>
    <xf numFmtId="0" fontId="7" fillId="0" borderId="7" xfId="3" applyBorder="1" applyAlignment="1" applyProtection="1">
      <alignment horizontal="left" vertical="center" wrapText="1"/>
      <protection locked="0"/>
    </xf>
    <xf numFmtId="0" fontId="7" fillId="0" borderId="6" xfId="3" applyBorder="1" applyAlignment="1" applyProtection="1">
      <alignment horizontal="left" vertical="center" wrapText="1"/>
      <protection locked="0"/>
    </xf>
    <xf numFmtId="0" fontId="7" fillId="4" borderId="2" xfId="3" applyFill="1" applyBorder="1" applyAlignment="1" applyProtection="1">
      <alignment horizontal="center" vertical="center" wrapText="1"/>
      <protection locked="0"/>
    </xf>
    <xf numFmtId="0" fontId="7" fillId="4" borderId="7" xfId="3" applyFill="1" applyBorder="1" applyAlignment="1" applyProtection="1">
      <alignment horizontal="center" vertical="center" wrapText="1"/>
      <protection locked="0"/>
    </xf>
    <xf numFmtId="0" fontId="7" fillId="0" borderId="2" xfId="3" applyBorder="1" applyAlignment="1" applyProtection="1">
      <alignment horizontal="justify" vertical="center" wrapText="1"/>
      <protection locked="0"/>
    </xf>
    <xf numFmtId="0" fontId="7" fillId="0" borderId="7" xfId="3" applyBorder="1" applyAlignment="1" applyProtection="1">
      <alignment horizontal="justify" vertical="center" wrapText="1"/>
      <protection locked="0"/>
    </xf>
    <xf numFmtId="0" fontId="7" fillId="0" borderId="6" xfId="3" applyBorder="1" applyAlignment="1" applyProtection="1">
      <alignment horizontal="justify" vertical="center" wrapText="1"/>
      <protection locked="0"/>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0" fillId="0" borderId="0" xfId="0" applyAlignment="1">
      <alignment horizontal="center"/>
    </xf>
    <xf numFmtId="0" fontId="0" fillId="0" borderId="1" xfId="0" applyBorder="1" applyAlignment="1">
      <alignment horizontal="center"/>
    </xf>
    <xf numFmtId="0" fontId="5" fillId="2" borderId="2"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7" fillId="4" borderId="6" xfId="3" applyFill="1" applyBorder="1" applyAlignment="1" applyProtection="1">
      <alignment horizontal="center" vertical="center" wrapText="1"/>
      <protection locked="0"/>
    </xf>
    <xf numFmtId="0" fontId="9" fillId="0" borderId="0" xfId="0" applyFont="1" applyAlignment="1">
      <alignment horizontal="center" vertical="center"/>
    </xf>
    <xf numFmtId="0" fontId="9" fillId="0" borderId="1" xfId="0" applyFont="1" applyBorder="1" applyAlignment="1">
      <alignment horizontal="center" vertical="center"/>
    </xf>
    <xf numFmtId="9" fontId="7" fillId="4" borderId="2" xfId="0" applyNumberFormat="1" applyFont="1" applyFill="1" applyBorder="1" applyAlignment="1">
      <alignment horizontal="center" vertical="center"/>
    </xf>
    <xf numFmtId="0" fontId="7" fillId="4" borderId="7" xfId="0" applyFont="1" applyFill="1" applyBorder="1" applyAlignment="1">
      <alignment horizontal="center" vertical="center"/>
    </xf>
    <xf numFmtId="9" fontId="7" fillId="0" borderId="7" xfId="0" applyNumberFormat="1" applyFont="1" applyBorder="1" applyAlignment="1">
      <alignment horizontal="center" vertical="center"/>
    </xf>
    <xf numFmtId="165" fontId="7" fillId="4" borderId="2" xfId="3" applyNumberFormat="1" applyFill="1" applyBorder="1" applyAlignment="1" applyProtection="1">
      <alignment horizontal="center" vertical="center" wrapText="1"/>
      <protection locked="0"/>
    </xf>
    <xf numFmtId="165" fontId="7" fillId="4" borderId="7" xfId="3" applyNumberFormat="1" applyFill="1" applyBorder="1" applyAlignment="1" applyProtection="1">
      <alignment horizontal="center" vertical="center" wrapText="1"/>
      <protection locked="0"/>
    </xf>
    <xf numFmtId="165" fontId="7" fillId="0" borderId="2" xfId="1" applyNumberFormat="1" applyFont="1" applyFill="1" applyBorder="1" applyAlignment="1" applyProtection="1">
      <alignment horizontal="center" vertical="center" wrapText="1"/>
      <protection locked="0"/>
    </xf>
    <xf numFmtId="165" fontId="7" fillId="0" borderId="7" xfId="1" applyNumberFormat="1" applyFont="1" applyFill="1" applyBorder="1" applyAlignment="1" applyProtection="1">
      <alignment horizontal="center" vertical="center" wrapText="1"/>
      <protection locked="0"/>
    </xf>
    <xf numFmtId="0" fontId="7" fillId="0" borderId="3" xfId="3" applyBorder="1" applyAlignment="1">
      <alignment horizontal="center" vertical="center" wrapText="1"/>
    </xf>
    <xf numFmtId="0" fontId="7" fillId="0" borderId="29" xfId="3" applyBorder="1" applyAlignment="1">
      <alignment horizontal="center" vertical="center" wrapText="1"/>
    </xf>
    <xf numFmtId="0" fontId="7" fillId="0" borderId="3" xfId="3" applyBorder="1" applyAlignment="1">
      <alignment horizontal="left" vertical="center" wrapText="1"/>
    </xf>
    <xf numFmtId="0" fontId="7" fillId="0" borderId="29" xfId="3" applyBorder="1" applyAlignment="1">
      <alignment horizontal="left" vertical="center" wrapText="1"/>
    </xf>
    <xf numFmtId="0" fontId="7" fillId="0" borderId="3" xfId="3" applyBorder="1" applyAlignment="1">
      <alignment horizontal="center" vertical="center"/>
    </xf>
    <xf numFmtId="0" fontId="7" fillId="0" borderId="29" xfId="3" applyBorder="1" applyAlignment="1">
      <alignment horizontal="center" vertical="center"/>
    </xf>
    <xf numFmtId="9" fontId="15" fillId="4" borderId="3" xfId="2" applyFont="1" applyFill="1" applyBorder="1" applyAlignment="1">
      <alignment horizontal="center" vertical="center" wrapText="1"/>
    </xf>
    <xf numFmtId="0" fontId="7" fillId="0" borderId="4" xfId="3" applyBorder="1" applyAlignment="1">
      <alignment horizontal="center" vertical="center" wrapText="1"/>
    </xf>
    <xf numFmtId="0" fontId="7" fillId="0" borderId="38" xfId="3" applyBorder="1" applyAlignment="1">
      <alignment horizontal="center" vertical="center" wrapText="1"/>
    </xf>
    <xf numFmtId="0" fontId="7" fillId="0" borderId="18" xfId="3" applyBorder="1" applyAlignment="1">
      <alignment horizontal="justify" vertical="center" wrapText="1"/>
    </xf>
    <xf numFmtId="0" fontId="7" fillId="0" borderId="28" xfId="3" applyBorder="1" applyAlignment="1">
      <alignment horizontal="justify" vertical="center" wrapText="1"/>
    </xf>
    <xf numFmtId="14" fontId="7" fillId="0" borderId="3" xfId="3" applyNumberFormat="1" applyBorder="1" applyAlignment="1">
      <alignment horizontal="center" vertical="center" wrapText="1"/>
    </xf>
    <xf numFmtId="14" fontId="7" fillId="0" borderId="29" xfId="3" applyNumberFormat="1" applyBorder="1" applyAlignment="1">
      <alignment horizontal="center" vertical="center" wrapText="1"/>
    </xf>
    <xf numFmtId="9" fontId="15" fillId="4" borderId="3" xfId="3" applyNumberFormat="1" applyFont="1" applyFill="1" applyBorder="1" applyAlignment="1">
      <alignment horizontal="center" vertical="center" wrapText="1"/>
    </xf>
    <xf numFmtId="0" fontId="15" fillId="4" borderId="3" xfId="3" applyFont="1" applyFill="1" applyBorder="1" applyAlignment="1">
      <alignment horizontal="center" vertical="center" wrapText="1"/>
    </xf>
    <xf numFmtId="0" fontId="7" fillId="0" borderId="2" xfId="3" applyBorder="1" applyAlignment="1">
      <alignment horizontal="left" vertical="center" wrapText="1"/>
    </xf>
    <xf numFmtId="0" fontId="7" fillId="0" borderId="6" xfId="3" applyBorder="1" applyAlignment="1">
      <alignment horizontal="left" vertical="center" wrapText="1"/>
    </xf>
    <xf numFmtId="0" fontId="7" fillId="0" borderId="3" xfId="4" applyBorder="1" applyAlignment="1">
      <alignment horizontal="center" vertical="center" wrapText="1"/>
    </xf>
    <xf numFmtId="0" fontId="7" fillId="0" borderId="0" xfId="0" applyFont="1" applyAlignment="1">
      <alignment horizontal="center" vertical="center" wrapText="1"/>
    </xf>
    <xf numFmtId="0" fontId="0" fillId="0" borderId="0" xfId="0" applyAlignment="1">
      <alignment horizontal="center" vertical="center"/>
    </xf>
    <xf numFmtId="0" fontId="7" fillId="0" borderId="3" xfId="3" applyBorder="1" applyAlignment="1">
      <alignment horizontal="justify" vertical="center" wrapText="1"/>
    </xf>
    <xf numFmtId="0" fontId="15" fillId="22" borderId="18" xfId="3" applyFont="1" applyFill="1" applyBorder="1" applyAlignment="1">
      <alignment horizontal="center" vertical="center" textRotation="255" wrapText="1"/>
    </xf>
    <xf numFmtId="0" fontId="15" fillId="22" borderId="28" xfId="3" applyFont="1" applyFill="1" applyBorder="1" applyAlignment="1">
      <alignment horizontal="center" vertical="center" textRotation="255" wrapText="1"/>
    </xf>
    <xf numFmtId="0" fontId="7" fillId="9" borderId="3" xfId="3" applyFill="1" applyBorder="1" applyAlignment="1">
      <alignment horizontal="center" vertical="center" wrapText="1"/>
    </xf>
    <xf numFmtId="0" fontId="7" fillId="0" borderId="19" xfId="3" applyBorder="1" applyAlignment="1">
      <alignment horizontal="justify" vertical="center" wrapText="1"/>
    </xf>
    <xf numFmtId="0" fontId="7" fillId="0" borderId="10" xfId="3" applyBorder="1" applyAlignment="1">
      <alignment horizontal="center" vertical="center" wrapText="1"/>
    </xf>
    <xf numFmtId="0" fontId="7" fillId="9" borderId="29" xfId="3" applyFill="1" applyBorder="1" applyAlignment="1">
      <alignment horizontal="center" vertical="center" wrapText="1"/>
    </xf>
    <xf numFmtId="0" fontId="7" fillId="0" borderId="19" xfId="3" applyBorder="1" applyAlignment="1">
      <alignment horizontal="left" vertical="center" wrapText="1"/>
    </xf>
    <xf numFmtId="0" fontId="7" fillId="0" borderId="30" xfId="3" applyBorder="1" applyAlignment="1">
      <alignment horizontal="left" vertical="center" wrapText="1"/>
    </xf>
    <xf numFmtId="0" fontId="7" fillId="0" borderId="37" xfId="3" applyBorder="1" applyAlignment="1">
      <alignment horizontal="center" vertical="center" wrapText="1"/>
    </xf>
    <xf numFmtId="0" fontId="7" fillId="0" borderId="2" xfId="3" applyBorder="1" applyAlignment="1">
      <alignment horizontal="center" vertical="center" wrapText="1"/>
    </xf>
    <xf numFmtId="9" fontId="15" fillId="4" borderId="19" xfId="2" applyFont="1" applyFill="1" applyBorder="1" applyAlignment="1">
      <alignment horizontal="center" vertical="center" wrapText="1"/>
    </xf>
    <xf numFmtId="9" fontId="15" fillId="4" borderId="21" xfId="2" applyFont="1" applyFill="1" applyBorder="1" applyAlignment="1">
      <alignment horizontal="center" vertical="center" wrapText="1"/>
    </xf>
    <xf numFmtId="9" fontId="15" fillId="4" borderId="30" xfId="2" applyFont="1" applyFill="1" applyBorder="1" applyAlignment="1">
      <alignment horizontal="center" vertical="center" wrapText="1"/>
    </xf>
    <xf numFmtId="0" fontId="7" fillId="0" borderId="7" xfId="3" applyBorder="1" applyAlignment="1">
      <alignment horizontal="left" vertical="center" wrapText="1"/>
    </xf>
    <xf numFmtId="0" fontId="7" fillId="0" borderId="44" xfId="3" applyBorder="1" applyAlignment="1">
      <alignment horizontal="left" vertical="center" wrapText="1"/>
    </xf>
    <xf numFmtId="0" fontId="7" fillId="0" borderId="8" xfId="3" applyBorder="1" applyAlignment="1">
      <alignment horizontal="center" vertical="center" wrapText="1"/>
    </xf>
    <xf numFmtId="0" fontId="7" fillId="0" borderId="20" xfId="3" applyBorder="1" applyAlignment="1">
      <alignment horizontal="justify" vertical="center" wrapText="1"/>
    </xf>
    <xf numFmtId="14" fontId="7" fillId="0" borderId="2" xfId="3" applyNumberFormat="1" applyBorder="1" applyAlignment="1">
      <alignment horizontal="center" vertical="center" wrapText="1"/>
    </xf>
    <xf numFmtId="0" fontId="7" fillId="0" borderId="6" xfId="3" applyBorder="1" applyAlignment="1">
      <alignment horizontal="center" vertical="center" wrapText="1"/>
    </xf>
    <xf numFmtId="0" fontId="40" fillId="0" borderId="2" xfId="8" applyFill="1" applyBorder="1" applyAlignment="1">
      <alignment horizontal="center" vertical="center" wrapText="1"/>
    </xf>
    <xf numFmtId="0" fontId="40" fillId="0" borderId="6" xfId="8" applyFill="1" applyBorder="1" applyAlignment="1">
      <alignment horizontal="center" vertical="center" wrapText="1"/>
    </xf>
    <xf numFmtId="9" fontId="15" fillId="4" borderId="24" xfId="2" applyFont="1" applyFill="1" applyBorder="1" applyAlignment="1">
      <alignment horizontal="center" vertical="center" wrapText="1"/>
    </xf>
    <xf numFmtId="0" fontId="7" fillId="0" borderId="21" xfId="3" applyBorder="1" applyAlignment="1">
      <alignment horizontal="center" vertical="center" wrapText="1"/>
    </xf>
    <xf numFmtId="0" fontId="7" fillId="0" borderId="24" xfId="3" applyBorder="1" applyAlignment="1">
      <alignment horizontal="center" vertical="center" wrapText="1"/>
    </xf>
    <xf numFmtId="0" fontId="7" fillId="0" borderId="20" xfId="3" applyBorder="1" applyAlignment="1">
      <alignment horizontal="center" vertical="center" wrapText="1"/>
    </xf>
    <xf numFmtId="0" fontId="7" fillId="0" borderId="47" xfId="3" applyBorder="1" applyAlignment="1">
      <alignment horizontal="center" vertical="center" wrapText="1"/>
    </xf>
    <xf numFmtId="14" fontId="7" fillId="0" borderId="6" xfId="3" applyNumberFormat="1" applyBorder="1" applyAlignment="1">
      <alignment horizontal="center" vertical="center" wrapText="1"/>
    </xf>
    <xf numFmtId="0" fontId="7" fillId="0" borderId="15" xfId="3" applyBorder="1" applyAlignment="1">
      <alignment horizontal="center" vertical="center" wrapText="1"/>
    </xf>
    <xf numFmtId="0" fontId="7" fillId="0" borderId="33" xfId="3" applyBorder="1" applyAlignment="1">
      <alignment horizontal="center" vertical="center" wrapText="1"/>
    </xf>
    <xf numFmtId="0" fontId="7" fillId="0" borderId="7" xfId="3" applyBorder="1" applyAlignment="1">
      <alignment horizontal="center" vertical="center" wrapText="1"/>
    </xf>
    <xf numFmtId="9" fontId="15" fillId="4" borderId="16" xfId="2" applyFont="1" applyFill="1" applyBorder="1" applyAlignment="1">
      <alignment horizontal="center" vertical="center" wrapText="1"/>
    </xf>
    <xf numFmtId="0" fontId="7" fillId="9" borderId="2" xfId="3" applyFill="1" applyBorder="1" applyAlignment="1">
      <alignment horizontal="center" vertical="center" wrapText="1"/>
    </xf>
    <xf numFmtId="0" fontId="7" fillId="9" borderId="6" xfId="3" applyFill="1" applyBorder="1" applyAlignment="1">
      <alignment horizontal="center" vertical="center" wrapText="1"/>
    </xf>
    <xf numFmtId="0" fontId="7" fillId="0" borderId="34" xfId="3" applyBorder="1" applyAlignment="1">
      <alignment horizontal="center" vertical="center" wrapText="1"/>
    </xf>
    <xf numFmtId="0" fontId="7" fillId="0" borderId="14" xfId="3" applyBorder="1" applyAlignment="1">
      <alignment horizontal="justify" vertical="center" wrapText="1"/>
    </xf>
    <xf numFmtId="14" fontId="7" fillId="0" borderId="15" xfId="3" applyNumberFormat="1" applyBorder="1" applyAlignment="1">
      <alignment horizontal="center" vertical="center" wrapText="1"/>
    </xf>
    <xf numFmtId="0" fontId="15" fillId="21" borderId="14" xfId="3" applyFont="1" applyFill="1" applyBorder="1" applyAlignment="1">
      <alignment horizontal="center" vertical="center" textRotation="255" wrapText="1"/>
    </xf>
    <xf numFmtId="0" fontId="15" fillId="21" borderId="18" xfId="3" applyFont="1" applyFill="1" applyBorder="1" applyAlignment="1">
      <alignment horizontal="center" vertical="center" textRotation="255" wrapText="1"/>
    </xf>
    <xf numFmtId="0" fontId="15" fillId="21" borderId="20" xfId="3" applyFont="1" applyFill="1" applyBorder="1" applyAlignment="1">
      <alignment horizontal="center" vertical="center" textRotation="255" wrapText="1"/>
    </xf>
    <xf numFmtId="0" fontId="15" fillId="21" borderId="28" xfId="3" applyFont="1" applyFill="1" applyBorder="1" applyAlignment="1">
      <alignment horizontal="center" vertical="center" textRotation="255" wrapText="1"/>
    </xf>
    <xf numFmtId="0" fontId="7" fillId="9" borderId="15" xfId="3" applyFill="1" applyBorder="1" applyAlignment="1">
      <alignment horizontal="center" vertical="center" wrapText="1"/>
    </xf>
    <xf numFmtId="0" fontId="7" fillId="0" borderId="16" xfId="3" applyBorder="1" applyAlignment="1">
      <alignment horizontal="justify" vertical="center" wrapText="1"/>
    </xf>
    <xf numFmtId="0" fontId="7" fillId="0" borderId="32" xfId="3" applyBorder="1" applyAlignment="1">
      <alignment horizontal="center" vertical="center" wrapText="1"/>
    </xf>
    <xf numFmtId="0" fontId="7" fillId="0" borderId="21" xfId="3" applyBorder="1" applyAlignment="1">
      <alignment horizontal="left" vertical="center" wrapText="1"/>
    </xf>
    <xf numFmtId="0" fontId="7" fillId="0" borderId="22" xfId="3" applyBorder="1" applyAlignment="1">
      <alignment horizontal="center" vertical="center" wrapText="1"/>
    </xf>
    <xf numFmtId="0" fontId="15" fillId="0" borderId="3" xfId="3" applyFont="1" applyBorder="1" applyAlignment="1">
      <alignment horizontal="left" vertical="center" wrapText="1"/>
    </xf>
    <xf numFmtId="0" fontId="15" fillId="0" borderId="29" xfId="3" applyFont="1" applyBorder="1" applyAlignment="1">
      <alignment horizontal="left" vertical="center" wrapText="1"/>
    </xf>
    <xf numFmtId="9" fontId="15" fillId="4" borderId="19" xfId="3" applyNumberFormat="1" applyFont="1" applyFill="1" applyBorder="1" applyAlignment="1">
      <alignment horizontal="center" vertical="center" wrapText="1"/>
    </xf>
    <xf numFmtId="9" fontId="15" fillId="4" borderId="30" xfId="3" applyNumberFormat="1" applyFont="1" applyFill="1" applyBorder="1" applyAlignment="1">
      <alignment horizontal="center" vertical="center" wrapText="1"/>
    </xf>
    <xf numFmtId="0" fontId="7" fillId="0" borderId="29" xfId="3" applyBorder="1" applyAlignment="1">
      <alignment horizontal="justify" vertical="center" wrapText="1"/>
    </xf>
    <xf numFmtId="0" fontId="7" fillId="0" borderId="30" xfId="3" applyBorder="1" applyAlignment="1">
      <alignment horizontal="justify" vertical="center" wrapText="1"/>
    </xf>
    <xf numFmtId="0" fontId="7" fillId="0" borderId="15" xfId="3" applyBorder="1" applyAlignment="1">
      <alignment horizontal="left" vertical="center" wrapText="1"/>
    </xf>
    <xf numFmtId="0" fontId="7" fillId="0" borderId="3" xfId="3" applyBorder="1" applyAlignment="1">
      <alignment horizontal="left" vertical="center"/>
    </xf>
    <xf numFmtId="9" fontId="15" fillId="4" borderId="16" xfId="5" applyFont="1" applyFill="1" applyBorder="1" applyAlignment="1">
      <alignment horizontal="center" vertical="center" wrapText="1"/>
    </xf>
    <xf numFmtId="9" fontId="15" fillId="4" borderId="19" xfId="5" applyFont="1" applyFill="1" applyBorder="1" applyAlignment="1">
      <alignment horizontal="center" vertical="center" wrapText="1"/>
    </xf>
    <xf numFmtId="0" fontId="7" fillId="0" borderId="2" xfId="3" applyBorder="1" applyAlignment="1">
      <alignment horizontal="justify" vertical="center" wrapText="1"/>
    </xf>
    <xf numFmtId="0" fontId="7" fillId="0" borderId="6" xfId="3" applyBorder="1" applyAlignment="1">
      <alignment horizontal="justify" vertical="center" wrapText="1"/>
    </xf>
    <xf numFmtId="0" fontId="7" fillId="0" borderId="18" xfId="3" applyBorder="1" applyAlignment="1">
      <alignment horizontal="justify" vertical="center"/>
    </xf>
    <xf numFmtId="0" fontId="15" fillId="20" borderId="14" xfId="3" applyFont="1" applyFill="1" applyBorder="1" applyAlignment="1">
      <alignment horizontal="center" vertical="center" textRotation="255" wrapText="1"/>
    </xf>
    <xf numFmtId="0" fontId="15" fillId="20" borderId="18" xfId="3" applyFont="1" applyFill="1" applyBorder="1" applyAlignment="1">
      <alignment horizontal="center" vertical="center" textRotation="255" wrapText="1"/>
    </xf>
    <xf numFmtId="0" fontId="15" fillId="20" borderId="28" xfId="3" applyFont="1" applyFill="1" applyBorder="1" applyAlignment="1">
      <alignment horizontal="center" vertical="center" textRotation="255" wrapText="1"/>
    </xf>
    <xf numFmtId="0" fontId="21" fillId="0" borderId="3" xfId="3" applyFont="1" applyBorder="1" applyAlignment="1">
      <alignment horizontal="left" vertical="center" wrapText="1"/>
    </xf>
    <xf numFmtId="0" fontId="21" fillId="0" borderId="29" xfId="3" applyFont="1" applyBorder="1" applyAlignment="1">
      <alignment horizontal="left" vertical="center" wrapText="1"/>
    </xf>
    <xf numFmtId="0" fontId="15" fillId="19" borderId="18" xfId="3" applyFont="1" applyFill="1" applyBorder="1" applyAlignment="1">
      <alignment horizontal="center" vertical="center" textRotation="255" wrapText="1"/>
    </xf>
    <xf numFmtId="0" fontId="15" fillId="19" borderId="28" xfId="3" applyFont="1" applyFill="1" applyBorder="1" applyAlignment="1">
      <alignment horizontal="center" vertical="center" textRotation="255" wrapText="1"/>
    </xf>
    <xf numFmtId="0" fontId="7" fillId="0" borderId="44" xfId="3" applyBorder="1" applyAlignment="1">
      <alignment horizontal="center" vertical="center" wrapText="1"/>
    </xf>
    <xf numFmtId="0" fontId="15" fillId="18" borderId="14" xfId="3" applyFont="1" applyFill="1" applyBorder="1" applyAlignment="1">
      <alignment vertical="center" textRotation="255" wrapText="1"/>
    </xf>
    <xf numFmtId="0" fontId="15" fillId="18" borderId="18" xfId="3" applyFont="1" applyFill="1" applyBorder="1" applyAlignment="1">
      <alignment vertical="center" textRotation="255" wrapText="1"/>
    </xf>
    <xf numFmtId="0" fontId="15" fillId="18" borderId="28" xfId="3" applyFont="1" applyFill="1" applyBorder="1" applyAlignment="1">
      <alignment vertical="center" textRotation="255" wrapText="1"/>
    </xf>
    <xf numFmtId="0" fontId="40" fillId="0" borderId="33" xfId="8" applyBorder="1" applyAlignment="1">
      <alignment horizontal="center" wrapText="1"/>
    </xf>
    <xf numFmtId="0" fontId="40" fillId="0" borderId="7" xfId="8" applyBorder="1" applyAlignment="1">
      <alignment horizontal="center"/>
    </xf>
    <xf numFmtId="0" fontId="40" fillId="0" borderId="44" xfId="8" applyBorder="1" applyAlignment="1">
      <alignment horizontal="center"/>
    </xf>
    <xf numFmtId="0" fontId="15" fillId="14" borderId="14" xfId="3" applyFont="1" applyFill="1" applyBorder="1" applyAlignment="1">
      <alignment horizontal="center" vertical="center" textRotation="255" wrapText="1"/>
    </xf>
    <xf numFmtId="0" fontId="15" fillId="14" borderId="18" xfId="3" applyFont="1" applyFill="1" applyBorder="1" applyAlignment="1">
      <alignment horizontal="center" vertical="center" textRotation="255" wrapText="1"/>
    </xf>
    <xf numFmtId="0" fontId="15" fillId="14" borderId="28" xfId="3" applyFont="1" applyFill="1" applyBorder="1" applyAlignment="1">
      <alignment horizontal="center" vertical="center" textRotation="255" wrapText="1"/>
    </xf>
    <xf numFmtId="0" fontId="15" fillId="15" borderId="47" xfId="3" applyFont="1" applyFill="1" applyBorder="1" applyAlignment="1">
      <alignment horizontal="center" vertical="center" textRotation="255" wrapText="1"/>
    </xf>
    <xf numFmtId="0" fontId="15" fillId="15" borderId="28" xfId="3" applyFont="1" applyFill="1" applyBorder="1" applyAlignment="1">
      <alignment horizontal="center" vertical="center" textRotation="255" wrapText="1"/>
    </xf>
    <xf numFmtId="0" fontId="7" fillId="0" borderId="24" xfId="3" applyBorder="1" applyAlignment="1">
      <alignment horizontal="justify" vertical="center" wrapText="1"/>
    </xf>
    <xf numFmtId="0" fontId="7" fillId="0" borderId="17" xfId="3" applyBorder="1" applyAlignment="1">
      <alignment horizontal="center" vertical="center" wrapText="1"/>
    </xf>
    <xf numFmtId="9" fontId="15" fillId="4" borderId="35" xfId="2" applyFont="1" applyFill="1" applyBorder="1" applyAlignment="1">
      <alignment horizontal="center" vertical="center" wrapText="1"/>
    </xf>
    <xf numFmtId="9" fontId="15" fillId="4" borderId="36" xfId="2" applyFont="1" applyFill="1" applyBorder="1" applyAlignment="1">
      <alignment horizontal="center" vertical="center" wrapText="1"/>
    </xf>
    <xf numFmtId="0" fontId="7" fillId="0" borderId="42" xfId="3" applyBorder="1" applyAlignment="1">
      <alignment horizontal="center" vertical="center" wrapText="1"/>
    </xf>
    <xf numFmtId="0" fontId="7" fillId="0" borderId="47" xfId="3" applyBorder="1" applyAlignment="1">
      <alignment horizontal="justify" vertical="center" wrapText="1"/>
    </xf>
    <xf numFmtId="9" fontId="15" fillId="4" borderId="43" xfId="5" applyFont="1" applyFill="1" applyBorder="1" applyAlignment="1">
      <alignment horizontal="center" vertical="center" wrapText="1"/>
    </xf>
    <xf numFmtId="9" fontId="15" fillId="4" borderId="46" xfId="5" applyFont="1" applyFill="1" applyBorder="1" applyAlignment="1">
      <alignment horizontal="center" vertical="center" wrapText="1"/>
    </xf>
    <xf numFmtId="14" fontId="38" fillId="0" borderId="29" xfId="3" applyNumberFormat="1" applyFont="1" applyBorder="1" applyAlignment="1">
      <alignment horizontal="center" vertical="center" wrapText="1"/>
    </xf>
    <xf numFmtId="9" fontId="15" fillId="4" borderId="40" xfId="5" applyFont="1" applyFill="1" applyBorder="1" applyAlignment="1">
      <alignment horizontal="center" vertical="center" wrapText="1"/>
    </xf>
    <xf numFmtId="9" fontId="15" fillId="4" borderId="41" xfId="5" applyFont="1" applyFill="1" applyBorder="1" applyAlignment="1">
      <alignment horizontal="center" vertical="center" wrapText="1"/>
    </xf>
    <xf numFmtId="9" fontId="15" fillId="4" borderId="41" xfId="2" applyFont="1" applyFill="1" applyBorder="1" applyAlignment="1">
      <alignment horizontal="center" vertical="center" wrapText="1"/>
    </xf>
    <xf numFmtId="0" fontId="7" fillId="4" borderId="3" xfId="3" applyFill="1" applyBorder="1" applyAlignment="1">
      <alignment horizontal="center" vertical="distributed" wrapText="1"/>
    </xf>
    <xf numFmtId="0" fontId="40" fillId="0" borderId="4" xfId="8" applyFill="1" applyBorder="1" applyAlignment="1">
      <alignment horizontal="center" vertical="center" wrapText="1"/>
    </xf>
    <xf numFmtId="9" fontId="7" fillId="4" borderId="41" xfId="5" applyFont="1" applyFill="1" applyBorder="1" applyAlignment="1">
      <alignment horizontal="center" vertical="center" wrapText="1"/>
    </xf>
    <xf numFmtId="0" fontId="7" fillId="4" borderId="15" xfId="3" applyFill="1" applyBorder="1" applyAlignment="1">
      <alignment horizontal="center" vertical="center" wrapText="1"/>
    </xf>
    <xf numFmtId="0" fontId="7" fillId="4" borderId="3" xfId="3" applyFill="1" applyBorder="1" applyAlignment="1">
      <alignment horizontal="center" vertical="center"/>
    </xf>
    <xf numFmtId="0" fontId="40" fillId="0" borderId="39" xfId="8" applyFill="1" applyBorder="1" applyAlignment="1">
      <alignment horizontal="center" vertical="center" wrapText="1"/>
    </xf>
    <xf numFmtId="0" fontId="40" fillId="0" borderId="9" xfId="8" applyFill="1" applyBorder="1" applyAlignment="1">
      <alignment horizontal="center" vertical="center" wrapText="1"/>
    </xf>
    <xf numFmtId="0" fontId="40" fillId="0" borderId="42" xfId="8" applyFill="1" applyBorder="1" applyAlignment="1">
      <alignment horizontal="center" vertical="center" wrapText="1"/>
    </xf>
    <xf numFmtId="0" fontId="7" fillId="4" borderId="15" xfId="3" applyFill="1" applyBorder="1" applyAlignment="1">
      <alignment horizontal="left" vertical="center" wrapText="1"/>
    </xf>
    <xf numFmtId="0" fontId="7" fillId="4" borderId="3" xfId="3" applyFill="1" applyBorder="1" applyAlignment="1">
      <alignment horizontal="left" vertical="center" wrapText="1"/>
    </xf>
    <xf numFmtId="0" fontId="7" fillId="4" borderId="29" xfId="3" applyFill="1" applyBorder="1" applyAlignment="1">
      <alignment horizontal="left" vertical="center" wrapText="1"/>
    </xf>
    <xf numFmtId="0" fontId="40" fillId="0" borderId="15" xfId="8" applyFill="1" applyBorder="1" applyAlignment="1">
      <alignment horizontal="center" vertical="center" wrapText="1"/>
    </xf>
    <xf numFmtId="0" fontId="15" fillId="17" borderId="14" xfId="3" applyFont="1" applyFill="1" applyBorder="1" applyAlignment="1">
      <alignment horizontal="center" vertical="center" textRotation="255" wrapText="1"/>
    </xf>
    <xf numFmtId="0" fontId="15" fillId="17" borderId="18" xfId="3" applyFont="1" applyFill="1" applyBorder="1" applyAlignment="1">
      <alignment horizontal="center" vertical="center" textRotation="255" wrapText="1"/>
    </xf>
    <xf numFmtId="0" fontId="15" fillId="17" borderId="28" xfId="3" applyFont="1" applyFill="1" applyBorder="1" applyAlignment="1">
      <alignment horizontal="center" vertical="center" textRotation="255" wrapText="1"/>
    </xf>
    <xf numFmtId="0" fontId="7" fillId="16" borderId="15" xfId="3" applyFill="1" applyBorder="1" applyAlignment="1">
      <alignment horizontal="center" vertical="center" wrapText="1"/>
    </xf>
    <xf numFmtId="0" fontId="7" fillId="16" borderId="3" xfId="3" applyFill="1" applyBorder="1" applyAlignment="1">
      <alignment horizontal="center" vertical="center" wrapText="1"/>
    </xf>
    <xf numFmtId="0" fontId="7" fillId="16" borderId="29" xfId="3" applyFill="1" applyBorder="1" applyAlignment="1">
      <alignment horizontal="center" vertical="center" wrapText="1"/>
    </xf>
    <xf numFmtId="0" fontId="7" fillId="0" borderId="33" xfId="3" applyBorder="1" applyAlignment="1">
      <alignment horizontal="left" vertical="center" wrapText="1"/>
    </xf>
    <xf numFmtId="0" fontId="15" fillId="15" borderId="14" xfId="3" applyFont="1" applyFill="1" applyBorder="1" applyAlignment="1">
      <alignment horizontal="center" vertical="center" textRotation="255" wrapText="1"/>
    </xf>
    <xf numFmtId="0" fontId="15" fillId="15" borderId="18" xfId="3" applyFont="1" applyFill="1" applyBorder="1" applyAlignment="1">
      <alignment horizontal="center" vertical="center" textRotation="255" wrapText="1"/>
    </xf>
    <xf numFmtId="0" fontId="7" fillId="0" borderId="31" xfId="3" applyBorder="1" applyAlignment="1">
      <alignment horizontal="center" vertical="center" wrapText="1"/>
    </xf>
    <xf numFmtId="0" fontId="7" fillId="0" borderId="35" xfId="3" applyBorder="1" applyAlignment="1">
      <alignment horizontal="center" vertical="center" wrapText="1"/>
    </xf>
    <xf numFmtId="0" fontId="7" fillId="0" borderId="36" xfId="3" applyBorder="1" applyAlignment="1">
      <alignment horizontal="center" vertical="center" wrapText="1"/>
    </xf>
    <xf numFmtId="0" fontId="15" fillId="8" borderId="19" xfId="0" applyFont="1" applyFill="1" applyBorder="1" applyAlignment="1">
      <alignment horizontal="center" vertical="center" wrapText="1"/>
    </xf>
    <xf numFmtId="0" fontId="15" fillId="8" borderId="21" xfId="0" applyFont="1" applyFill="1" applyBorder="1" applyAlignment="1">
      <alignment horizontal="center" vertical="center" wrapText="1"/>
    </xf>
    <xf numFmtId="0" fontId="15" fillId="8" borderId="10" xfId="3" applyFont="1" applyFill="1" applyBorder="1" applyAlignment="1">
      <alignment horizontal="center" vertical="center" wrapText="1"/>
    </xf>
    <xf numFmtId="0" fontId="15" fillId="8" borderId="3" xfId="3" applyFont="1" applyFill="1" applyBorder="1" applyAlignment="1">
      <alignment horizontal="center" vertical="center" wrapText="1"/>
    </xf>
    <xf numFmtId="0" fontId="15" fillId="8" borderId="3" xfId="3" applyFont="1" applyFill="1" applyBorder="1" applyAlignment="1">
      <alignment horizontal="center" vertical="center"/>
    </xf>
    <xf numFmtId="0" fontId="15" fillId="8" borderId="2" xfId="3" applyFont="1" applyFill="1" applyBorder="1" applyAlignment="1">
      <alignment horizontal="center" vertical="center" wrapText="1"/>
    </xf>
    <xf numFmtId="0" fontId="15" fillId="8" borderId="22" xfId="3" applyFont="1" applyFill="1" applyBorder="1" applyAlignment="1">
      <alignment horizontal="center" vertical="center" wrapText="1"/>
    </xf>
    <xf numFmtId="0" fontId="15" fillId="8" borderId="3" xfId="0" applyFont="1" applyFill="1" applyBorder="1" applyAlignment="1">
      <alignment horizontal="center" vertical="center" wrapText="1"/>
    </xf>
    <xf numFmtId="0" fontId="15" fillId="8" borderId="2" xfId="0" applyFont="1" applyFill="1" applyBorder="1" applyAlignment="1">
      <alignment horizontal="center"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7" fillId="0" borderId="3" xfId="0" applyFont="1" applyBorder="1" applyAlignment="1">
      <alignment horizontal="center" vertical="center"/>
    </xf>
    <xf numFmtId="0" fontId="15" fillId="0" borderId="15"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15" xfId="0" applyFont="1" applyBorder="1" applyAlignment="1">
      <alignment horizontal="right" vertical="center" wrapText="1"/>
    </xf>
    <xf numFmtId="0" fontId="15" fillId="0" borderId="16" xfId="0" applyFont="1" applyBorder="1" applyAlignment="1">
      <alignment horizontal="right" vertical="center" wrapText="1"/>
    </xf>
    <xf numFmtId="0" fontId="15" fillId="0" borderId="3" xfId="0" applyFont="1" applyBorder="1" applyAlignment="1">
      <alignment horizontal="right" vertical="center" wrapText="1"/>
    </xf>
    <xf numFmtId="0" fontId="15" fillId="0" borderId="19" xfId="0" applyFont="1" applyBorder="1" applyAlignment="1">
      <alignment horizontal="right" vertical="center" wrapText="1"/>
    </xf>
    <xf numFmtId="0" fontId="15" fillId="0" borderId="19" xfId="0" applyFont="1" applyBorder="1" applyAlignment="1">
      <alignment horizontal="center" vertical="center" wrapText="1"/>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15" fillId="7" borderId="12" xfId="3" applyFont="1" applyFill="1" applyBorder="1" applyAlignment="1">
      <alignment horizontal="center" vertical="center" wrapText="1"/>
    </xf>
    <xf numFmtId="0" fontId="15" fillId="7" borderId="13" xfId="3" applyFont="1" applyFill="1" applyBorder="1" applyAlignment="1">
      <alignment horizontal="center" vertical="center" wrapText="1"/>
    </xf>
    <xf numFmtId="0" fontId="15" fillId="7" borderId="23" xfId="3" applyFont="1" applyFill="1" applyBorder="1" applyAlignment="1">
      <alignment horizontal="center" vertical="center" wrapText="1"/>
    </xf>
    <xf numFmtId="0" fontId="15" fillId="8" borderId="14" xfId="3" applyFont="1" applyFill="1" applyBorder="1" applyAlignment="1">
      <alignment horizontal="center" vertical="center" wrapText="1"/>
    </xf>
    <xf numFmtId="0" fontId="15" fillId="8" borderId="15" xfId="3" applyFont="1" applyFill="1" applyBorder="1" applyAlignment="1">
      <alignment horizontal="center" vertical="center" wrapText="1"/>
    </xf>
    <xf numFmtId="0" fontId="15" fillId="8" borderId="16" xfId="3" applyFont="1" applyFill="1" applyBorder="1" applyAlignment="1">
      <alignment horizontal="center" vertical="center" wrapText="1"/>
    </xf>
    <xf numFmtId="0" fontId="15" fillId="8" borderId="18" xfId="3" applyFont="1" applyFill="1" applyBorder="1" applyAlignment="1">
      <alignment horizontal="center" vertical="center" wrapText="1"/>
    </xf>
    <xf numFmtId="0" fontId="15" fillId="8" borderId="19" xfId="3" applyFont="1" applyFill="1" applyBorder="1" applyAlignment="1">
      <alignment horizontal="center" vertical="center" wrapText="1"/>
    </xf>
    <xf numFmtId="0" fontId="15" fillId="8" borderId="17" xfId="3" applyFont="1" applyFill="1" applyBorder="1" applyAlignment="1">
      <alignment horizontal="center" vertical="center" wrapText="1"/>
    </xf>
    <xf numFmtId="0" fontId="15" fillId="8" borderId="6" xfId="3" applyFont="1" applyFill="1" applyBorder="1" applyAlignment="1">
      <alignment horizontal="center" vertical="center" wrapText="1"/>
    </xf>
    <xf numFmtId="0" fontId="15" fillId="8" borderId="24" xfId="3" applyFont="1" applyFill="1" applyBorder="1" applyAlignment="1">
      <alignment horizontal="center" vertical="center" wrapText="1"/>
    </xf>
    <xf numFmtId="0" fontId="15" fillId="8" borderId="10" xfId="3" applyFont="1" applyFill="1" applyBorder="1" applyAlignment="1">
      <alignment horizontal="center" vertical="center"/>
    </xf>
    <xf numFmtId="0" fontId="7" fillId="8" borderId="3" xfId="3" applyFill="1" applyBorder="1" applyAlignment="1">
      <alignment vertical="center" wrapText="1"/>
    </xf>
    <xf numFmtId="0" fontId="7" fillId="8" borderId="21" xfId="3" applyFill="1" applyBorder="1" applyAlignment="1">
      <alignment vertical="center"/>
    </xf>
    <xf numFmtId="0" fontId="15" fillId="8" borderId="18" xfId="3" applyFont="1" applyFill="1" applyBorder="1" applyAlignment="1">
      <alignment horizontal="center" vertical="center"/>
    </xf>
    <xf numFmtId="0" fontId="15" fillId="8" borderId="20" xfId="3" applyFont="1" applyFill="1" applyBorder="1" applyAlignment="1">
      <alignment horizontal="center" vertical="center"/>
    </xf>
    <xf numFmtId="0" fontId="15" fillId="8" borderId="3" xfId="4" applyFont="1" applyFill="1" applyBorder="1" applyAlignment="1">
      <alignment horizontal="center" vertical="center" wrapText="1"/>
    </xf>
    <xf numFmtId="0" fontId="15" fillId="8" borderId="2" xfId="4" applyFont="1" applyFill="1" applyBorder="1" applyAlignment="1">
      <alignment horizontal="center" vertical="center" wrapText="1"/>
    </xf>
    <xf numFmtId="0" fontId="15" fillId="8" borderId="19" xfId="4" applyFont="1" applyFill="1" applyBorder="1" applyAlignment="1">
      <alignment horizontal="center" vertical="center" wrapText="1"/>
    </xf>
    <xf numFmtId="0" fontId="15" fillId="8" borderId="21" xfId="4" applyFont="1" applyFill="1" applyBorder="1" applyAlignment="1">
      <alignment horizontal="center" vertical="center" wrapText="1"/>
    </xf>
    <xf numFmtId="9" fontId="7" fillId="0" borderId="3" xfId="4" applyNumberFormat="1" applyBorder="1" applyAlignment="1">
      <alignment horizontal="center" vertical="center" wrapText="1"/>
    </xf>
    <xf numFmtId="0" fontId="15" fillId="8" borderId="14" xfId="4" applyFont="1" applyFill="1" applyBorder="1" applyAlignment="1">
      <alignment horizontal="center" vertical="center" wrapText="1"/>
    </xf>
    <xf numFmtId="0" fontId="15" fillId="8" borderId="15" xfId="4" applyFont="1" applyFill="1" applyBorder="1" applyAlignment="1">
      <alignment horizontal="center" vertical="center" wrapText="1"/>
    </xf>
    <xf numFmtId="0" fontId="15" fillId="8" borderId="16" xfId="4" applyFont="1" applyFill="1" applyBorder="1" applyAlignment="1">
      <alignment horizontal="center" vertical="center" wrapText="1"/>
    </xf>
    <xf numFmtId="0" fontId="15" fillId="8" borderId="18" xfId="4" applyFont="1" applyFill="1" applyBorder="1" applyAlignment="1">
      <alignment horizontal="center" vertical="center" wrapText="1"/>
    </xf>
    <xf numFmtId="0" fontId="15" fillId="8" borderId="10" xfId="4" applyFont="1" applyFill="1" applyBorder="1" applyAlignment="1">
      <alignment horizontal="center" vertical="center" wrapText="1"/>
    </xf>
    <xf numFmtId="0" fontId="15" fillId="8" borderId="3" xfId="4" applyFont="1" applyFill="1" applyBorder="1" applyAlignment="1">
      <alignment horizontal="center" vertical="center"/>
    </xf>
    <xf numFmtId="14" fontId="7" fillId="0" borderId="3" xfId="4" applyNumberFormat="1" applyBorder="1" applyAlignment="1">
      <alignment horizontal="center" vertical="center" wrapText="1"/>
    </xf>
    <xf numFmtId="0" fontId="7" fillId="0" borderId="3" xfId="4" applyBorder="1" applyAlignment="1">
      <alignment horizontal="left" vertical="center" wrapText="1"/>
    </xf>
    <xf numFmtId="0" fontId="7" fillId="9" borderId="3" xfId="4" applyFill="1" applyBorder="1" applyAlignment="1">
      <alignment horizontal="center" vertical="center" wrapText="1"/>
    </xf>
    <xf numFmtId="0" fontId="6" fillId="4" borderId="2" xfId="0" applyFont="1" applyFill="1" applyBorder="1" applyAlignment="1">
      <alignment horizontal="center" wrapText="1"/>
    </xf>
    <xf numFmtId="0" fontId="6" fillId="4" borderId="7" xfId="0" applyFont="1" applyFill="1" applyBorder="1" applyAlignment="1">
      <alignment horizontal="center" wrapText="1"/>
    </xf>
    <xf numFmtId="0" fontId="6" fillId="4" borderId="6" xfId="0" applyFont="1" applyFill="1" applyBorder="1" applyAlignment="1">
      <alignment horizontal="center" wrapText="1"/>
    </xf>
    <xf numFmtId="0" fontId="7" fillId="8" borderId="21" xfId="4" applyFill="1" applyBorder="1" applyAlignment="1">
      <alignment vertical="center"/>
    </xf>
    <xf numFmtId="0" fontId="15" fillId="8" borderId="18" xfId="4" applyFont="1" applyFill="1" applyBorder="1" applyAlignment="1">
      <alignment horizontal="center" vertical="center"/>
    </xf>
    <xf numFmtId="0" fontId="15" fillId="8" borderId="20" xfId="4" applyFont="1" applyFill="1" applyBorder="1" applyAlignment="1">
      <alignment horizontal="center" vertical="center"/>
    </xf>
    <xf numFmtId="0" fontId="7" fillId="11" borderId="25" xfId="4" applyFill="1" applyBorder="1" applyAlignment="1">
      <alignment horizontal="center" vertical="center" wrapText="1"/>
    </xf>
    <xf numFmtId="0" fontId="7" fillId="11" borderId="26" xfId="4" applyFill="1" applyBorder="1" applyAlignment="1">
      <alignment horizontal="center" vertical="center" wrapText="1"/>
    </xf>
    <xf numFmtId="0" fontId="15" fillId="12" borderId="3" xfId="4" applyFont="1" applyFill="1" applyBorder="1" applyAlignment="1">
      <alignment horizontal="center" vertical="center" wrapText="1"/>
    </xf>
    <xf numFmtId="0" fontId="6" fillId="4" borderId="3" xfId="0" applyFont="1" applyFill="1" applyBorder="1" applyAlignment="1">
      <alignment horizontal="center" wrapText="1"/>
    </xf>
    <xf numFmtId="0" fontId="15" fillId="8" borderId="22" xfId="4" applyFont="1" applyFill="1" applyBorder="1" applyAlignment="1">
      <alignment horizontal="center" vertical="center" wrapText="1"/>
    </xf>
    <xf numFmtId="0" fontId="15" fillId="7" borderId="12" xfId="4" applyFont="1" applyFill="1" applyBorder="1" applyAlignment="1">
      <alignment horizontal="center" vertical="center" wrapText="1"/>
    </xf>
    <xf numFmtId="0" fontId="15" fillId="7" borderId="13" xfId="4" applyFont="1" applyFill="1" applyBorder="1" applyAlignment="1">
      <alignment horizontal="center" vertical="center" wrapText="1"/>
    </xf>
    <xf numFmtId="0" fontId="15" fillId="7" borderId="23" xfId="4" applyFont="1" applyFill="1" applyBorder="1" applyAlignment="1">
      <alignment horizontal="center" vertical="center" wrapText="1"/>
    </xf>
    <xf numFmtId="0" fontId="15" fillId="8" borderId="17" xfId="4" applyFont="1" applyFill="1" applyBorder="1" applyAlignment="1">
      <alignment horizontal="center" vertical="center" wrapText="1"/>
    </xf>
    <xf numFmtId="0" fontId="15" fillId="8" borderId="6" xfId="4" applyFont="1" applyFill="1" applyBorder="1" applyAlignment="1">
      <alignment horizontal="center" vertical="center" wrapText="1"/>
    </xf>
    <xf numFmtId="0" fontId="15" fillId="8" borderId="24" xfId="4" applyFont="1" applyFill="1" applyBorder="1" applyAlignment="1">
      <alignment horizontal="center" vertical="center" wrapText="1"/>
    </xf>
    <xf numFmtId="0" fontId="15" fillId="8" borderId="10" xfId="4" applyFont="1" applyFill="1" applyBorder="1" applyAlignment="1">
      <alignment horizontal="center" vertical="center"/>
    </xf>
    <xf numFmtId="0" fontId="7" fillId="8" borderId="3" xfId="4" applyFill="1" applyBorder="1" applyAlignment="1">
      <alignment vertical="center" wrapText="1"/>
    </xf>
    <xf numFmtId="0" fontId="21" fillId="0" borderId="3" xfId="4" applyFont="1" applyBorder="1" applyAlignment="1">
      <alignment horizontal="center" vertical="center" wrapText="1"/>
    </xf>
    <xf numFmtId="0" fontId="7" fillId="0" borderId="3" xfId="4" applyBorder="1" applyAlignment="1">
      <alignment horizontal="justify" vertical="center" wrapText="1"/>
    </xf>
    <xf numFmtId="0" fontId="7" fillId="10" borderId="3" xfId="4" applyFill="1" applyBorder="1" applyAlignment="1">
      <alignment horizontal="center" vertical="center" wrapText="1"/>
    </xf>
    <xf numFmtId="0" fontId="15" fillId="0" borderId="3" xfId="4" applyFont="1" applyBorder="1" applyAlignment="1">
      <alignment horizontal="center" vertical="center" textRotation="255" wrapText="1"/>
    </xf>
    <xf numFmtId="164" fontId="7" fillId="0" borderId="3" xfId="1" applyNumberFormat="1" applyFont="1" applyFill="1" applyBorder="1" applyAlignment="1" applyProtection="1">
      <alignment horizontal="center" vertical="center" wrapText="1"/>
      <protection locked="0"/>
    </xf>
    <xf numFmtId="164" fontId="7" fillId="0" borderId="3" xfId="1" applyNumberFormat="1" applyFont="1" applyBorder="1" applyAlignment="1" applyProtection="1">
      <alignment horizontal="center" vertical="center" wrapText="1"/>
      <protection locked="0"/>
    </xf>
    <xf numFmtId="9" fontId="7" fillId="0" borderId="3" xfId="2" applyFont="1" applyFill="1" applyBorder="1" applyAlignment="1" applyProtection="1">
      <alignment horizontal="center" vertical="center" wrapText="1"/>
      <protection locked="0"/>
    </xf>
    <xf numFmtId="165" fontId="7" fillId="0" borderId="3" xfId="1" applyNumberFormat="1" applyFont="1" applyFill="1" applyBorder="1" applyAlignment="1" applyProtection="1">
      <alignment horizontal="center" vertical="center" wrapText="1"/>
      <protection locked="0"/>
    </xf>
    <xf numFmtId="165" fontId="7" fillId="0" borderId="3" xfId="1" applyNumberFormat="1" applyFont="1" applyBorder="1" applyAlignment="1" applyProtection="1">
      <alignment horizontal="center" vertical="center" wrapText="1"/>
      <protection locked="0"/>
    </xf>
    <xf numFmtId="9" fontId="7" fillId="4" borderId="7" xfId="0" applyNumberFormat="1" applyFont="1" applyFill="1" applyBorder="1" applyAlignment="1">
      <alignment horizontal="center" vertical="center"/>
    </xf>
    <xf numFmtId="9" fontId="7" fillId="0" borderId="3" xfId="0" applyNumberFormat="1" applyFont="1" applyBorder="1" applyAlignment="1">
      <alignment horizontal="center" vertical="center"/>
    </xf>
    <xf numFmtId="9" fontId="7" fillId="0" borderId="3" xfId="2" applyFont="1" applyFill="1" applyBorder="1" applyAlignment="1">
      <alignment horizontal="center" vertical="center"/>
    </xf>
    <xf numFmtId="9" fontId="7" fillId="4" borderId="2" xfId="2" applyFont="1" applyFill="1" applyBorder="1" applyAlignment="1">
      <alignment horizontal="center" vertical="center" wrapText="1"/>
    </xf>
    <xf numFmtId="9" fontId="7" fillId="4" borderId="7" xfId="2" applyFont="1" applyFill="1" applyBorder="1" applyAlignment="1">
      <alignment horizontal="center" vertical="center" wrapText="1"/>
    </xf>
    <xf numFmtId="9" fontId="7" fillId="4" borderId="6" xfId="2" applyFont="1" applyFill="1" applyBorder="1" applyAlignment="1">
      <alignment horizontal="center" vertical="center" wrapText="1"/>
    </xf>
    <xf numFmtId="9" fontId="7" fillId="4" borderId="3" xfId="2" applyFont="1" applyFill="1" applyBorder="1" applyAlignment="1">
      <alignment horizontal="center" vertical="center"/>
    </xf>
    <xf numFmtId="9" fontId="7" fillId="4" borderId="2" xfId="2" applyNumberFormat="1" applyFont="1" applyFill="1" applyBorder="1" applyAlignment="1">
      <alignment horizontal="center" vertical="center" wrapText="1"/>
    </xf>
    <xf numFmtId="9" fontId="7" fillId="4" borderId="3" xfId="2" applyNumberFormat="1" applyFont="1" applyFill="1" applyBorder="1" applyAlignment="1">
      <alignment horizontal="center" vertical="center"/>
    </xf>
    <xf numFmtId="9" fontId="0" fillId="0" borderId="3" xfId="2" applyNumberFormat="1" applyFont="1" applyBorder="1" applyAlignment="1">
      <alignment horizontal="center" vertical="center"/>
    </xf>
    <xf numFmtId="0" fontId="7" fillId="0" borderId="3" xfId="3" applyBorder="1" applyAlignment="1" applyProtection="1">
      <alignment horizontal="left" vertical="center" wrapText="1"/>
      <protection locked="0"/>
    </xf>
    <xf numFmtId="9" fontId="7" fillId="0" borderId="3" xfId="2" applyFont="1" applyBorder="1" applyAlignment="1">
      <alignment horizontal="center" vertical="center"/>
    </xf>
    <xf numFmtId="0" fontId="7" fillId="4" borderId="3" xfId="3" applyFont="1" applyFill="1" applyBorder="1" applyAlignment="1" applyProtection="1">
      <alignment horizontal="justify" vertical="center" wrapText="1"/>
      <protection locked="0"/>
    </xf>
    <xf numFmtId="0" fontId="7" fillId="0" borderId="3" xfId="3" applyBorder="1" applyAlignment="1" applyProtection="1">
      <alignment horizontal="center" vertical="center" wrapText="1"/>
      <protection locked="0"/>
    </xf>
    <xf numFmtId="0" fontId="7" fillId="4" borderId="3" xfId="3" applyFill="1" applyBorder="1" applyAlignment="1" applyProtection="1">
      <alignment horizontal="center" vertical="center" wrapText="1"/>
      <protection locked="0"/>
    </xf>
    <xf numFmtId="0" fontId="7" fillId="0" borderId="2" xfId="0" quotePrefix="1" applyFont="1" applyBorder="1" applyAlignment="1">
      <alignment horizontal="left" vertical="center" wrapText="1"/>
    </xf>
    <xf numFmtId="0" fontId="7" fillId="0" borderId="7" xfId="0" applyFont="1" applyBorder="1" applyAlignment="1">
      <alignment horizontal="left" vertical="center" wrapText="1"/>
    </xf>
    <xf numFmtId="0" fontId="7" fillId="0" borderId="6" xfId="0" applyFont="1" applyBorder="1" applyAlignment="1">
      <alignment horizontal="left" vertical="center" wrapText="1"/>
    </xf>
    <xf numFmtId="0" fontId="7" fillId="4" borderId="2" xfId="3" quotePrefix="1" applyFont="1" applyFill="1" applyBorder="1" applyAlignment="1" applyProtection="1">
      <alignment horizontal="left" vertical="center" wrapText="1"/>
      <protection locked="0"/>
    </xf>
    <xf numFmtId="0" fontId="7" fillId="4" borderId="7" xfId="3" applyFont="1" applyFill="1" applyBorder="1" applyAlignment="1" applyProtection="1">
      <alignment horizontal="left" vertical="center" wrapText="1"/>
      <protection locked="0"/>
    </xf>
    <xf numFmtId="164" fontId="7" fillId="4" borderId="6" xfId="1" applyNumberFormat="1" applyFont="1" applyFill="1" applyBorder="1" applyAlignment="1" applyProtection="1">
      <alignment horizontal="center" vertical="center" wrapText="1"/>
      <protection locked="0"/>
    </xf>
    <xf numFmtId="9" fontId="7" fillId="4" borderId="6" xfId="2" applyFont="1" applyFill="1" applyBorder="1" applyAlignment="1" applyProtection="1">
      <alignment horizontal="center" vertical="center" wrapText="1"/>
      <protection locked="0"/>
    </xf>
    <xf numFmtId="165" fontId="7" fillId="4" borderId="6" xfId="3" applyNumberFormat="1" applyFill="1" applyBorder="1" applyAlignment="1" applyProtection="1">
      <alignment horizontal="center" vertical="center" wrapText="1"/>
      <protection locked="0"/>
    </xf>
    <xf numFmtId="9" fontId="7" fillId="4" borderId="6" xfId="0" applyNumberFormat="1" applyFont="1" applyFill="1" applyBorder="1" applyAlignment="1">
      <alignment horizontal="center" vertical="center"/>
    </xf>
    <xf numFmtId="0" fontId="19" fillId="4" borderId="3" xfId="0" applyFont="1" applyFill="1" applyBorder="1" applyAlignment="1">
      <alignment horizontal="center" wrapText="1"/>
    </xf>
    <xf numFmtId="0" fontId="17" fillId="0" borderId="0" xfId="0" applyFont="1" applyAlignment="1">
      <alignment horizontal="center" vertical="center"/>
    </xf>
    <xf numFmtId="9" fontId="5" fillId="6" borderId="2" xfId="2" applyFont="1" applyFill="1" applyBorder="1" applyAlignment="1">
      <alignment horizontal="center" vertical="center" wrapText="1"/>
    </xf>
    <xf numFmtId="9" fontId="5" fillId="6" borderId="6" xfId="2" applyFont="1" applyFill="1" applyBorder="1" applyAlignment="1">
      <alignment horizontal="center" vertical="center" wrapText="1"/>
    </xf>
    <xf numFmtId="9" fontId="7" fillId="4" borderId="3" xfId="2" applyFont="1" applyFill="1" applyBorder="1" applyAlignment="1">
      <alignment horizontal="center" vertical="center" wrapText="1"/>
    </xf>
    <xf numFmtId="9" fontId="7" fillId="0" borderId="3" xfId="2" applyFont="1" applyBorder="1" applyAlignment="1" applyProtection="1">
      <alignment horizontal="center" vertical="center" wrapText="1"/>
      <protection locked="0"/>
    </xf>
    <xf numFmtId="0" fontId="5" fillId="6"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7" fillId="0" borderId="2" xfId="3" quotePrefix="1" applyBorder="1" applyAlignment="1" applyProtection="1">
      <alignment horizontal="center" vertical="center" wrapText="1"/>
      <protection locked="0"/>
    </xf>
    <xf numFmtId="0" fontId="7" fillId="0" borderId="3" xfId="3" quotePrefix="1" applyBorder="1" applyAlignment="1" applyProtection="1">
      <alignment horizontal="center" vertical="center" wrapText="1"/>
      <protection locked="0"/>
    </xf>
    <xf numFmtId="164" fontId="5" fillId="6" borderId="2" xfId="1" applyNumberFormat="1" applyFont="1" applyFill="1" applyBorder="1" applyAlignment="1">
      <alignment horizontal="center" vertical="center" wrapText="1"/>
    </xf>
    <xf numFmtId="164" fontId="5" fillId="6" borderId="6" xfId="1" applyNumberFormat="1" applyFont="1" applyFill="1" applyBorder="1" applyAlignment="1">
      <alignment horizontal="center" vertical="center" wrapText="1"/>
    </xf>
    <xf numFmtId="0" fontId="16" fillId="0" borderId="11" xfId="0" applyFont="1" applyBorder="1" applyAlignment="1">
      <alignment horizontal="center" wrapText="1"/>
    </xf>
    <xf numFmtId="0" fontId="16" fillId="0" borderId="0" xfId="0" applyFont="1" applyAlignment="1">
      <alignment horizontal="center" wrapText="1"/>
    </xf>
    <xf numFmtId="0" fontId="7" fillId="0" borderId="3" xfId="0" quotePrefix="1" applyFont="1" applyBorder="1" applyAlignment="1">
      <alignment horizontal="left" vertical="center" wrapText="1"/>
    </xf>
    <xf numFmtId="0" fontId="7" fillId="0" borderId="3" xfId="0" applyFont="1" applyBorder="1" applyAlignment="1">
      <alignment horizontal="left" vertical="center" wrapText="1"/>
    </xf>
    <xf numFmtId="0" fontId="7" fillId="0" borderId="3" xfId="3" quotePrefix="1" applyBorder="1" applyAlignment="1" applyProtection="1">
      <alignment horizontal="left" vertical="center" wrapText="1"/>
      <protection locked="0"/>
    </xf>
    <xf numFmtId="0" fontId="7" fillId="0" borderId="2" xfId="3" quotePrefix="1" applyBorder="1" applyAlignment="1" applyProtection="1">
      <alignment horizontal="left" vertical="center" wrapText="1"/>
      <protection locked="0"/>
    </xf>
    <xf numFmtId="9" fontId="7" fillId="4" borderId="3" xfId="0" applyNumberFormat="1" applyFont="1" applyFill="1" applyBorder="1" applyAlignment="1">
      <alignment horizontal="center" vertical="center"/>
    </xf>
    <xf numFmtId="9" fontId="7" fillId="4" borderId="3" xfId="2" applyFont="1" applyFill="1" applyBorder="1" applyAlignment="1" applyProtection="1">
      <alignment horizontal="center" vertical="center" wrapText="1"/>
      <protection locked="0"/>
    </xf>
    <xf numFmtId="165" fontId="7" fillId="4" borderId="3" xfId="3" applyNumberFormat="1" applyFill="1" applyBorder="1" applyAlignment="1" applyProtection="1">
      <alignment horizontal="center" vertical="center" wrapText="1"/>
      <protection locked="0"/>
    </xf>
    <xf numFmtId="164" fontId="7" fillId="4" borderId="3" xfId="1" applyNumberFormat="1" applyFont="1" applyFill="1" applyBorder="1" applyAlignment="1" applyProtection="1">
      <alignment horizontal="center" vertical="center" wrapText="1"/>
      <protection locked="0"/>
    </xf>
    <xf numFmtId="0" fontId="15" fillId="0" borderId="3" xfId="0" applyFont="1" applyBorder="1" applyAlignment="1">
      <alignment horizontal="center" wrapText="1"/>
    </xf>
    <xf numFmtId="164" fontId="5" fillId="5" borderId="2" xfId="1" applyNumberFormat="1" applyFont="1" applyFill="1" applyBorder="1" applyAlignment="1">
      <alignment horizontal="center" vertical="center" wrapText="1"/>
    </xf>
    <xf numFmtId="164" fontId="5" fillId="5" borderId="6" xfId="1" applyNumberFormat="1"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0" fillId="4" borderId="2" xfId="0" applyFill="1" applyBorder="1" applyAlignment="1">
      <alignment horizontal="center" vertical="center" wrapText="1"/>
    </xf>
    <xf numFmtId="0" fontId="0" fillId="4" borderId="7" xfId="0" applyFill="1" applyBorder="1" applyAlignment="1">
      <alignment horizontal="center" vertical="center" wrapText="1"/>
    </xf>
    <xf numFmtId="0" fontId="0" fillId="4" borderId="6" xfId="0" applyFill="1" applyBorder="1" applyAlignment="1">
      <alignment horizontal="center" vertical="center" wrapText="1"/>
    </xf>
    <xf numFmtId="0" fontId="11" fillId="0" borderId="0" xfId="0" applyFont="1" applyAlignment="1">
      <alignment horizontal="center" vertical="center"/>
    </xf>
    <xf numFmtId="0" fontId="11" fillId="0" borderId="1" xfId="0" applyFont="1" applyBorder="1" applyAlignment="1">
      <alignment horizontal="center" vertical="center"/>
    </xf>
    <xf numFmtId="9" fontId="3" fillId="4" borderId="2" xfId="2" applyFont="1" applyFill="1" applyBorder="1" applyAlignment="1">
      <alignment horizontal="center" vertical="center"/>
    </xf>
    <xf numFmtId="9" fontId="3" fillId="4" borderId="7" xfId="2" applyFont="1" applyFill="1" applyBorder="1" applyAlignment="1">
      <alignment horizontal="center" vertical="center"/>
    </xf>
    <xf numFmtId="9" fontId="3" fillId="4" borderId="6" xfId="2" applyFont="1" applyFill="1" applyBorder="1" applyAlignment="1">
      <alignment horizontal="center" vertical="center"/>
    </xf>
    <xf numFmtId="9" fontId="0" fillId="4" borderId="2" xfId="2" applyFont="1" applyFill="1" applyBorder="1" applyAlignment="1">
      <alignment horizontal="center" vertical="center"/>
    </xf>
    <xf numFmtId="9" fontId="0" fillId="4" borderId="7" xfId="2" applyFont="1" applyFill="1" applyBorder="1" applyAlignment="1">
      <alignment horizontal="center" vertical="center"/>
    </xf>
    <xf numFmtId="9" fontId="0" fillId="4" borderId="6" xfId="2" applyFont="1" applyFill="1" applyBorder="1" applyAlignment="1">
      <alignment horizontal="center" vertical="center"/>
    </xf>
    <xf numFmtId="0" fontId="3" fillId="4" borderId="2" xfId="0" applyFont="1" applyFill="1" applyBorder="1" applyAlignment="1">
      <alignment horizontal="center"/>
    </xf>
    <xf numFmtId="0" fontId="3" fillId="4" borderId="7" xfId="0" applyFont="1" applyFill="1" applyBorder="1" applyAlignment="1">
      <alignment horizontal="center"/>
    </xf>
    <xf numFmtId="0" fontId="3" fillId="4" borderId="6" xfId="0" applyFont="1" applyFill="1" applyBorder="1" applyAlignment="1">
      <alignment horizontal="center"/>
    </xf>
    <xf numFmtId="0" fontId="0" fillId="4" borderId="2" xfId="0" applyFill="1" applyBorder="1" applyAlignment="1">
      <alignment horizontal="center"/>
    </xf>
    <xf numFmtId="0" fontId="0" fillId="4" borderId="7" xfId="0" applyFill="1" applyBorder="1" applyAlignment="1">
      <alignment horizontal="center"/>
    </xf>
    <xf numFmtId="0" fontId="0" fillId="4" borderId="6" xfId="0" applyFill="1" applyBorder="1" applyAlignment="1">
      <alignment horizontal="center"/>
    </xf>
    <xf numFmtId="9" fontId="3" fillId="4" borderId="2" xfId="2" applyFont="1" applyFill="1" applyBorder="1" applyAlignment="1">
      <alignment horizontal="center" vertical="center" wrapText="1"/>
    </xf>
    <xf numFmtId="9" fontId="3" fillId="4" borderId="7" xfId="2" applyFont="1" applyFill="1" applyBorder="1" applyAlignment="1">
      <alignment horizontal="center" vertical="center" wrapText="1"/>
    </xf>
    <xf numFmtId="9" fontId="3" fillId="4" borderId="6" xfId="2" applyFont="1" applyFill="1" applyBorder="1" applyAlignment="1">
      <alignment horizontal="center" vertical="center" wrapText="1"/>
    </xf>
    <xf numFmtId="9" fontId="3" fillId="4" borderId="3" xfId="2" applyFont="1" applyFill="1" applyBorder="1" applyAlignment="1">
      <alignment horizontal="center" vertical="center"/>
    </xf>
    <xf numFmtId="9" fontId="0" fillId="4" borderId="3" xfId="2" applyFont="1" applyFill="1" applyBorder="1" applyAlignment="1">
      <alignment horizontal="center" vertical="center"/>
    </xf>
    <xf numFmtId="0" fontId="3" fillId="4" borderId="3" xfId="0" applyFont="1" applyFill="1" applyBorder="1" applyAlignment="1">
      <alignment horizontal="center" vertical="center" wrapText="1"/>
    </xf>
    <xf numFmtId="0" fontId="0" fillId="4" borderId="3" xfId="0" applyFill="1" applyBorder="1" applyAlignment="1">
      <alignment horizontal="center" vertical="center" wrapText="1"/>
    </xf>
    <xf numFmtId="9" fontId="5" fillId="5" borderId="2" xfId="2" applyFont="1" applyFill="1" applyBorder="1" applyAlignment="1">
      <alignment horizontal="center" vertical="center" wrapText="1"/>
    </xf>
    <xf numFmtId="9" fontId="5" fillId="5" borderId="6" xfId="2"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3" fillId="4" borderId="3" xfId="0" applyFont="1" applyFill="1" applyBorder="1" applyAlignment="1">
      <alignment horizontal="left" vertical="center" wrapText="1"/>
    </xf>
    <xf numFmtId="0" fontId="0" fillId="4" borderId="3" xfId="0" applyFill="1" applyBorder="1" applyAlignment="1">
      <alignment horizontal="left" vertical="center" wrapText="1"/>
    </xf>
    <xf numFmtId="0" fontId="7" fillId="4" borderId="3" xfId="3" applyFont="1" applyFill="1" applyBorder="1" applyAlignment="1" applyProtection="1">
      <alignment horizontal="center" vertical="center" wrapText="1"/>
      <protection locked="0"/>
    </xf>
    <xf numFmtId="0" fontId="7" fillId="4" borderId="2" xfId="3" applyFont="1" applyFill="1" applyBorder="1" applyAlignment="1" applyProtection="1">
      <alignment horizontal="center" vertical="center" wrapText="1"/>
      <protection locked="0"/>
    </xf>
    <xf numFmtId="0" fontId="7" fillId="4" borderId="6" xfId="3" applyFont="1" applyFill="1" applyBorder="1" applyAlignment="1" applyProtection="1">
      <alignment horizontal="center" vertical="center" wrapText="1"/>
      <protection locked="0"/>
    </xf>
    <xf numFmtId="0" fontId="3" fillId="4" borderId="3" xfId="0" applyFont="1" applyFill="1" applyBorder="1" applyAlignment="1">
      <alignment horizontal="center" vertical="center"/>
    </xf>
    <xf numFmtId="0" fontId="0" fillId="4" borderId="3" xfId="0" applyFill="1" applyBorder="1" applyAlignment="1">
      <alignment horizontal="center" vertical="center"/>
    </xf>
    <xf numFmtId="0" fontId="7" fillId="4" borderId="3" xfId="3" quotePrefix="1" applyFont="1" applyFill="1" applyBorder="1" applyAlignment="1" applyProtection="1">
      <alignment horizontal="left" vertical="center" wrapText="1"/>
      <protection locked="0"/>
    </xf>
    <xf numFmtId="0" fontId="7" fillId="4" borderId="3" xfId="3" applyFont="1" applyFill="1" applyBorder="1" applyAlignment="1" applyProtection="1">
      <alignment horizontal="left" vertical="center" wrapText="1"/>
      <protection locked="0"/>
    </xf>
    <xf numFmtId="0" fontId="7" fillId="4" borderId="6" xfId="3" applyFont="1" applyFill="1" applyBorder="1" applyAlignment="1" applyProtection="1">
      <alignment horizontal="left" vertical="center" wrapText="1"/>
      <protection locked="0"/>
    </xf>
    <xf numFmtId="0" fontId="7" fillId="4" borderId="3" xfId="3" quotePrefix="1" applyFill="1" applyBorder="1" applyAlignment="1" applyProtection="1">
      <alignment horizontal="left" vertical="center" wrapText="1"/>
      <protection locked="0"/>
    </xf>
    <xf numFmtId="0" fontId="7" fillId="4" borderId="3" xfId="3" applyFill="1" applyBorder="1" applyAlignment="1" applyProtection="1">
      <alignment horizontal="left" vertical="center" wrapText="1"/>
      <protection locked="0"/>
    </xf>
    <xf numFmtId="0" fontId="5" fillId="5" borderId="2"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13" fillId="0" borderId="3" xfId="0" applyFont="1" applyBorder="1" applyAlignment="1">
      <alignment horizontal="center" wrapText="1"/>
    </xf>
    <xf numFmtId="0" fontId="7" fillId="4" borderId="2" xfId="2" applyNumberFormat="1" applyFont="1" applyFill="1" applyBorder="1" applyAlignment="1">
      <alignment horizontal="center" vertical="center" wrapText="1"/>
    </xf>
    <xf numFmtId="0" fontId="7" fillId="4" borderId="7" xfId="2" applyNumberFormat="1" applyFont="1" applyFill="1" applyBorder="1" applyAlignment="1">
      <alignment horizontal="center" vertical="center" wrapText="1"/>
    </xf>
    <xf numFmtId="0" fontId="7" fillId="4" borderId="7" xfId="3" applyFont="1" applyFill="1" applyBorder="1" applyAlignment="1" applyProtection="1">
      <alignment horizontal="center" vertical="center" wrapText="1"/>
      <protection locked="0"/>
    </xf>
    <xf numFmtId="0" fontId="12" fillId="0" borderId="3" xfId="0" applyFont="1" applyBorder="1" applyAlignment="1">
      <alignment horizontal="center" wrapText="1"/>
    </xf>
    <xf numFmtId="0" fontId="29" fillId="0" borderId="0" xfId="0" applyFont="1" applyAlignment="1">
      <alignment horizontal="center"/>
    </xf>
    <xf numFmtId="0" fontId="29" fillId="0" borderId="1" xfId="0" applyFont="1" applyBorder="1" applyAlignment="1">
      <alignment horizontal="center"/>
    </xf>
    <xf numFmtId="0" fontId="36" fillId="0" borderId="3" xfId="0" applyFont="1" applyBorder="1" applyAlignment="1">
      <alignment horizontal="center" wrapText="1"/>
    </xf>
    <xf numFmtId="164" fontId="31" fillId="3" borderId="2" xfId="1" applyNumberFormat="1" applyFont="1" applyFill="1" applyBorder="1" applyAlignment="1">
      <alignment horizontal="center" vertical="center" wrapText="1"/>
    </xf>
    <xf numFmtId="164" fontId="31" fillId="3" borderId="6" xfId="1" applyNumberFormat="1" applyFont="1" applyFill="1" applyBorder="1" applyAlignment="1">
      <alignment horizontal="center" vertical="center" wrapText="1"/>
    </xf>
    <xf numFmtId="0" fontId="30" fillId="0" borderId="0" xfId="0" applyFont="1" applyAlignment="1">
      <alignment horizontal="center" vertical="center"/>
    </xf>
    <xf numFmtId="0" fontId="30" fillId="0" borderId="1" xfId="0" applyFont="1" applyBorder="1" applyAlignment="1">
      <alignment horizontal="center" vertical="center"/>
    </xf>
    <xf numFmtId="0" fontId="31" fillId="3" borderId="3"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32" fillId="3" borderId="10" xfId="0" applyFont="1" applyFill="1" applyBorder="1" applyAlignment="1">
      <alignment horizontal="center" vertical="center" wrapText="1"/>
    </xf>
    <xf numFmtId="0" fontId="34" fillId="0" borderId="4" xfId="0" applyFont="1" applyBorder="1" applyAlignment="1">
      <alignment horizontal="center" vertical="center" wrapText="1"/>
    </xf>
    <xf numFmtId="0" fontId="34" fillId="0" borderId="10" xfId="0" applyFont="1" applyBorder="1" applyAlignment="1">
      <alignment horizontal="center" vertical="center" wrapText="1"/>
    </xf>
    <xf numFmtId="164" fontId="5" fillId="3" borderId="2" xfId="1" applyNumberFormat="1" applyFont="1" applyFill="1" applyBorder="1" applyAlignment="1">
      <alignment horizontal="center" vertical="center" wrapText="1"/>
    </xf>
    <xf numFmtId="164" fontId="5" fillId="3" borderId="6" xfId="1" applyNumberFormat="1" applyFont="1" applyFill="1" applyBorder="1" applyAlignment="1">
      <alignment horizontal="center" vertical="center" wrapText="1"/>
    </xf>
    <xf numFmtId="0" fontId="8" fillId="0" borderId="3" xfId="0" applyFont="1" applyBorder="1" applyAlignment="1">
      <alignment horizontal="center" wrapText="1"/>
    </xf>
    <xf numFmtId="0" fontId="8" fillId="0" borderId="8" xfId="0" applyFont="1" applyBorder="1" applyAlignment="1">
      <alignment horizontal="center" wrapText="1"/>
    </xf>
    <xf numFmtId="0" fontId="8" fillId="0" borderId="9" xfId="0" applyFont="1" applyBorder="1" applyAlignment="1">
      <alignment horizont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6" xfId="0" applyFont="1" applyFill="1" applyBorder="1" applyAlignment="1">
      <alignment horizontal="center" vertical="center" wrapText="1"/>
    </xf>
    <xf numFmtId="9" fontId="5" fillId="3" borderId="2" xfId="2" applyFont="1" applyFill="1" applyBorder="1" applyAlignment="1">
      <alignment horizontal="center" vertical="center" wrapText="1"/>
    </xf>
    <xf numFmtId="9" fontId="5" fillId="3" borderId="6" xfId="2" applyFont="1" applyFill="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9" fontId="0" fillId="0" borderId="2" xfId="2" applyFont="1" applyBorder="1" applyAlignment="1">
      <alignment horizontal="center" vertical="center"/>
    </xf>
    <xf numFmtId="9" fontId="0" fillId="0" borderId="6" xfId="2" applyFont="1" applyBorder="1" applyAlignment="1">
      <alignment horizontal="center" vertical="center"/>
    </xf>
    <xf numFmtId="0" fontId="7" fillId="0" borderId="3" xfId="0" quotePrefix="1" applyFont="1" applyBorder="1" applyAlignment="1">
      <alignment vertical="center" wrapText="1"/>
    </xf>
    <xf numFmtId="0" fontId="7" fillId="0" borderId="3" xfId="0" applyFont="1" applyBorder="1" applyAlignment="1">
      <alignment vertical="center" wrapText="1"/>
    </xf>
    <xf numFmtId="0" fontId="7" fillId="0" borderId="2" xfId="0" quotePrefix="1" applyFont="1" applyBorder="1" applyAlignment="1">
      <alignment vertical="center" wrapText="1"/>
    </xf>
    <xf numFmtId="0" fontId="7" fillId="0" borderId="6" xfId="0" applyFont="1" applyBorder="1" applyAlignment="1">
      <alignment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9" fontId="3" fillId="0" borderId="2" xfId="0" applyNumberFormat="1"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vertical="center"/>
    </xf>
    <xf numFmtId="9" fontId="3" fillId="0" borderId="3" xfId="0" applyNumberFormat="1" applyFont="1" applyBorder="1" applyAlignment="1">
      <alignment horizontal="center" vertical="center"/>
    </xf>
    <xf numFmtId="0" fontId="3" fillId="0" borderId="3" xfId="0" applyFont="1" applyBorder="1" applyAlignment="1">
      <alignment horizontal="center" vertical="center"/>
    </xf>
    <xf numFmtId="9" fontId="3" fillId="0" borderId="2" xfId="2" applyFont="1" applyBorder="1" applyAlignment="1">
      <alignment horizontal="center" vertical="center"/>
    </xf>
    <xf numFmtId="9" fontId="3" fillId="0" borderId="7" xfId="2" applyFont="1" applyBorder="1" applyAlignment="1">
      <alignment horizontal="center" vertical="center"/>
    </xf>
    <xf numFmtId="9" fontId="3" fillId="0" borderId="6" xfId="2" applyFont="1" applyBorder="1" applyAlignment="1">
      <alignment horizontal="center" vertical="center"/>
    </xf>
    <xf numFmtId="9" fontId="3" fillId="0" borderId="3" xfId="2" applyFont="1" applyBorder="1" applyAlignment="1">
      <alignment horizontal="center" vertical="center"/>
    </xf>
    <xf numFmtId="0" fontId="3" fillId="0" borderId="2" xfId="0" applyFont="1" applyBorder="1" applyAlignment="1">
      <alignment horizontal="center" vertical="center"/>
    </xf>
    <xf numFmtId="9" fontId="3" fillId="0" borderId="3" xfId="2" applyFont="1" applyBorder="1" applyAlignment="1">
      <alignment horizontal="center" vertical="center" wrapText="1"/>
    </xf>
    <xf numFmtId="0" fontId="3" fillId="0" borderId="3" xfId="0" applyFont="1" applyBorder="1" applyAlignment="1">
      <alignment horizontal="left" wrapText="1"/>
    </xf>
  </cellXfs>
  <cellStyles count="9">
    <cellStyle name="Hipervínculo" xfId="8" builtinId="8"/>
    <cellStyle name="Millares" xfId="1" builtinId="3"/>
    <cellStyle name="Normal" xfId="0" builtinId="0"/>
    <cellStyle name="Normal 2 2" xfId="3" xr:uid="{00000000-0005-0000-0000-000031000000}"/>
    <cellStyle name="Normal 2 2 2" xfId="4" xr:uid="{00000000-0005-0000-0000-000032000000}"/>
    <cellStyle name="Normal_Mapa de riesgo general (1)" xfId="7" xr:uid="{F8A0F752-DA68-4EEB-8021-389B9BCF9C9F}"/>
    <cellStyle name="Porcentaje" xfId="2" builtinId="5"/>
    <cellStyle name="Porcentaje 4" xfId="5" xr:uid="{00000000-0005-0000-0000-000033000000}"/>
    <cellStyle name="Porcentaje 4 3" xfId="6" xr:uid="{00000000-0005-0000-0000-000034000000}"/>
  </cellStyles>
  <dxfs count="163">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FF00"/>
        </patternFill>
      </fill>
    </dxf>
    <dxf>
      <fill>
        <patternFill>
          <bgColor rgb="FFF78009"/>
        </patternFill>
      </fill>
    </dxf>
    <dxf>
      <fill>
        <patternFill>
          <bgColor rgb="FFFF000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s>
  <tableStyles count="0" defaultTableStyle="TableStyleMedium2" defaultPivotStyle="PivotStyleLight16"/>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1.2. Riesgos para la integridad'!A1"/><Relationship Id="rId13" Type="http://schemas.openxmlformats.org/officeDocument/2006/relationships/hyperlink" Target="#'4.1.Racionalizaci&#243;n de tr&#225;mites'!A1"/><Relationship Id="rId18" Type="http://schemas.openxmlformats.org/officeDocument/2006/relationships/hyperlink" Target="#'3.1. AIPT'!A1"/><Relationship Id="rId3" Type="http://schemas.openxmlformats.org/officeDocument/2006/relationships/hyperlink" Target="#'3. LEGALIDAD Y ESTADO ABIERTO'!A1"/><Relationship Id="rId7" Type="http://schemas.openxmlformats.org/officeDocument/2006/relationships/hyperlink" Target="#'1.1. Riesgos de corrupci&#243;n'!A1"/><Relationship Id="rId12" Type="http://schemas.openxmlformats.org/officeDocument/2006/relationships/hyperlink" Target="#'3.3. Integridad en el SP'!A1"/><Relationship Id="rId17" Type="http://schemas.openxmlformats.org/officeDocument/2006/relationships/hyperlink" Target="#'1.5. Debida diligencia'!A1"/><Relationship Id="rId2" Type="http://schemas.openxmlformats.org/officeDocument/2006/relationships/hyperlink" Target="#'2. REDES Y ARTICULACI&#211;N'!A1"/><Relationship Id="rId16" Type="http://schemas.openxmlformats.org/officeDocument/2006/relationships/hyperlink" Target="#'1.4. Canales de denuncia'!A1"/><Relationship Id="rId1" Type="http://schemas.openxmlformats.org/officeDocument/2006/relationships/image" Target="../media/image1.png"/><Relationship Id="rId6" Type="http://schemas.openxmlformats.org/officeDocument/2006/relationships/hyperlink" Target="#'1. GESTI&#211;N DEL RIESGO'!A1"/><Relationship Id="rId11" Type="http://schemas.openxmlformats.org/officeDocument/2006/relationships/hyperlink" Target="#'2.2. Redes externas'!A1"/><Relationship Id="rId5" Type="http://schemas.openxmlformats.org/officeDocument/2006/relationships/hyperlink" Target="#'5. FORMACI&#211;N'!A1"/><Relationship Id="rId15" Type="http://schemas.openxmlformats.org/officeDocument/2006/relationships/hyperlink" Target="#'4.3. Conflicto de Intereses'!A1"/><Relationship Id="rId10" Type="http://schemas.openxmlformats.org/officeDocument/2006/relationships/hyperlink" Target="#'2.1. Redes internas'!A1"/><Relationship Id="rId19" Type="http://schemas.openxmlformats.org/officeDocument/2006/relationships/hyperlink" Target="#'3.2. PCC y RCC'!A1"/><Relationship Id="rId4" Type="http://schemas.openxmlformats.org/officeDocument/2006/relationships/hyperlink" Target="#'4. INICIATIVAS ADICIONALES'!A1"/><Relationship Id="rId9" Type="http://schemas.openxmlformats.org/officeDocument/2006/relationships/hyperlink" Target="#'1.3. LAFT - FPADM'!A1"/><Relationship Id="rId14" Type="http://schemas.openxmlformats.org/officeDocument/2006/relationships/hyperlink" Target="#'4.2. Relacionamiento Ciudadano'!A1"/></Relationships>
</file>

<file path=xl/drawings/_rels/drawing3.xml.rels><?xml version="1.0" encoding="UTF-8" standalone="yes"?>
<Relationships xmlns="http://schemas.openxmlformats.org/package/2006/relationships"><Relationship Id="rId3" Type="http://schemas.openxmlformats.org/officeDocument/2006/relationships/hyperlink" Target="#PTEP!A1"/><Relationship Id="rId2" Type="http://schemas.openxmlformats.org/officeDocument/2006/relationships/hyperlink" Target="#'1.1. Riesgos de corrupci&#243;n'!A1"/><Relationship Id="rId1" Type="http://schemas.openxmlformats.org/officeDocument/2006/relationships/image" Target="../media/image1.png"/><Relationship Id="rId5" Type="http://schemas.openxmlformats.org/officeDocument/2006/relationships/image" Target="../media/image3.svg"/><Relationship Id="rId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5.GIF"/><Relationship Id="rId7" Type="http://schemas.openxmlformats.org/officeDocument/2006/relationships/hyperlink" Target="#'1. GESTI&#211;N DEL RIESGO'!A1"/><Relationship Id="rId2" Type="http://schemas.openxmlformats.org/officeDocument/2006/relationships/hyperlink" Target="https://mail.google.com/mail/u/1?ui=2&amp;ik=0cb8c02751&amp;attid=0.1&amp;permmsgid=msg-f:1809373432879982084&amp;th=191c2f8cfcd72604&amp;view=att&amp;disp=inline&amp;realattid=f_m0pi0hhg3" TargetMode="External"/><Relationship Id="rId1" Type="http://schemas.openxmlformats.org/officeDocument/2006/relationships/image" Target="../media/image4.png"/><Relationship Id="rId6" Type="http://schemas.openxmlformats.org/officeDocument/2006/relationships/image" Target="../media/image7.svg"/><Relationship Id="rId5" Type="http://schemas.openxmlformats.org/officeDocument/2006/relationships/image" Target="../media/image6.png"/><Relationship Id="rId4" Type="http://schemas.openxmlformats.org/officeDocument/2006/relationships/hyperlink" Target="#PTEP!A1"/><Relationship Id="rId9" Type="http://schemas.openxmlformats.org/officeDocument/2006/relationships/image" Target="../media/image9.svg"/></Relationships>
</file>

<file path=xl/drawings/_rels/drawing5.xml.rels><?xml version="1.0" encoding="UTF-8" standalone="yes"?>
<Relationships xmlns="http://schemas.openxmlformats.org/package/2006/relationships"><Relationship Id="rId3" Type="http://schemas.openxmlformats.org/officeDocument/2006/relationships/image" Target="../media/image7.svg"/><Relationship Id="rId2" Type="http://schemas.openxmlformats.org/officeDocument/2006/relationships/image" Target="../media/image6.png"/><Relationship Id="rId1" Type="http://schemas.openxmlformats.org/officeDocument/2006/relationships/hyperlink" Target="#PTEP!A1"/><Relationship Id="rId6" Type="http://schemas.openxmlformats.org/officeDocument/2006/relationships/image" Target="../media/image9.svg"/><Relationship Id="rId5" Type="http://schemas.openxmlformats.org/officeDocument/2006/relationships/image" Target="../media/image8.png"/><Relationship Id="rId4" Type="http://schemas.openxmlformats.org/officeDocument/2006/relationships/hyperlink" Target="#'1. GESTI&#211;N DEL RIESGO'!A1"/></Relationships>
</file>

<file path=xl/drawings/_rels/drawing6.xml.rels><?xml version="1.0" encoding="UTF-8" standalone="yes"?>
<Relationships xmlns="http://schemas.openxmlformats.org/package/2006/relationships"><Relationship Id="rId3" Type="http://schemas.openxmlformats.org/officeDocument/2006/relationships/image" Target="../media/image7.svg"/><Relationship Id="rId2" Type="http://schemas.openxmlformats.org/officeDocument/2006/relationships/image" Target="../media/image6.png"/><Relationship Id="rId1" Type="http://schemas.openxmlformats.org/officeDocument/2006/relationships/hyperlink" Target="#PTEP!A1"/><Relationship Id="rId6" Type="http://schemas.openxmlformats.org/officeDocument/2006/relationships/image" Target="../media/image9.svg"/><Relationship Id="rId5" Type="http://schemas.openxmlformats.org/officeDocument/2006/relationships/image" Target="../media/image8.png"/><Relationship Id="rId4" Type="http://schemas.openxmlformats.org/officeDocument/2006/relationships/hyperlink" Target="#'1. GESTI&#211;N DEL RIESGO'!A1"/></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9.svg"/><Relationship Id="rId2" Type="http://schemas.openxmlformats.org/officeDocument/2006/relationships/hyperlink" Target="#PTEP!A1"/><Relationship Id="rId1" Type="http://schemas.openxmlformats.org/officeDocument/2006/relationships/image" Target="../media/image10.png"/><Relationship Id="rId6" Type="http://schemas.openxmlformats.org/officeDocument/2006/relationships/image" Target="../media/image8.png"/><Relationship Id="rId5" Type="http://schemas.openxmlformats.org/officeDocument/2006/relationships/hyperlink" Target="#'1. GESTI&#211;N DEL RIESGO'!A1"/><Relationship Id="rId4" Type="http://schemas.openxmlformats.org/officeDocument/2006/relationships/image" Target="../media/image7.sv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8.png"/><Relationship Id="rId5" Type="http://schemas.openxmlformats.org/officeDocument/2006/relationships/hyperlink" Target="#'1. GESTI&#211;N DEL RIESGO'!A1"/><Relationship Id="rId4" Type="http://schemas.openxmlformats.org/officeDocument/2006/relationships/image" Target="../media/image7.svg"/></Relationships>
</file>

<file path=xl/drawings/_rels/drawing9.xml.rels><?xml version="1.0" encoding="UTF-8" standalone="yes"?>
<Relationships xmlns="http://schemas.openxmlformats.org/package/2006/relationships"><Relationship Id="rId8" Type="http://schemas.openxmlformats.org/officeDocument/2006/relationships/hyperlink" Target="#PTEP!A1"/><Relationship Id="rId3" Type="http://schemas.openxmlformats.org/officeDocument/2006/relationships/image" Target="../media/image12.png"/><Relationship Id="rId7" Type="http://schemas.microsoft.com/office/2007/relationships/hdphoto" Target="../media/hdphoto2.wdp"/><Relationship Id="rId2" Type="http://schemas.openxmlformats.org/officeDocument/2006/relationships/hyperlink" Target="#'2.1. Redes internas'!A1"/><Relationship Id="rId1" Type="http://schemas.openxmlformats.org/officeDocument/2006/relationships/image" Target="../media/image1.png"/><Relationship Id="rId6" Type="http://schemas.openxmlformats.org/officeDocument/2006/relationships/image" Target="../media/image13.png"/><Relationship Id="rId5" Type="http://schemas.openxmlformats.org/officeDocument/2006/relationships/hyperlink" Target="#'2.2. Redes externas'!A1"/><Relationship Id="rId10" Type="http://schemas.openxmlformats.org/officeDocument/2006/relationships/image" Target="../media/image15.svg"/><Relationship Id="rId4" Type="http://schemas.microsoft.com/office/2007/relationships/hdphoto" Target="../media/hdphoto1.wdp"/><Relationship Id="rId9" Type="http://schemas.openxmlformats.org/officeDocument/2006/relationships/image" Target="../media/image1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1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18.png"/><Relationship Id="rId5" Type="http://schemas.openxmlformats.org/officeDocument/2006/relationships/hyperlink" Target="#'2. REDES Y ARTICULACI&#211;N'!A1"/><Relationship Id="rId4" Type="http://schemas.openxmlformats.org/officeDocument/2006/relationships/image" Target="../media/image17.svg"/></Relationships>
</file>

<file path=xl/drawings/_rels/drawing11.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1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18.png"/><Relationship Id="rId5" Type="http://schemas.openxmlformats.org/officeDocument/2006/relationships/hyperlink" Target="#'2. REDES Y ARTICULACI&#211;N'!A1"/><Relationship Id="rId4" Type="http://schemas.openxmlformats.org/officeDocument/2006/relationships/image" Target="../media/image17.svg"/></Relationships>
</file>

<file path=xl/drawings/_rels/drawing12.xml.rels><?xml version="1.0" encoding="UTF-8" standalone="yes"?>
<Relationships xmlns="http://schemas.openxmlformats.org/package/2006/relationships"><Relationship Id="rId8" Type="http://schemas.microsoft.com/office/2007/relationships/hdphoto" Target="../media/hdphoto3.wdp"/><Relationship Id="rId3" Type="http://schemas.openxmlformats.org/officeDocument/2006/relationships/image" Target="../media/image21.png"/><Relationship Id="rId7" Type="http://schemas.openxmlformats.org/officeDocument/2006/relationships/image" Target="../media/image23.png"/><Relationship Id="rId2" Type="http://schemas.openxmlformats.org/officeDocument/2006/relationships/hyperlink" Target="#'3.1. AIPT'!A1"/><Relationship Id="rId1" Type="http://schemas.openxmlformats.org/officeDocument/2006/relationships/image" Target="../media/image20.png"/><Relationship Id="rId6" Type="http://schemas.openxmlformats.org/officeDocument/2006/relationships/hyperlink" Target="#'3.3. Integridad en el SP'!A1"/><Relationship Id="rId11" Type="http://schemas.openxmlformats.org/officeDocument/2006/relationships/image" Target="../media/image25.svg"/><Relationship Id="rId5" Type="http://schemas.openxmlformats.org/officeDocument/2006/relationships/image" Target="../media/image22.png"/><Relationship Id="rId10" Type="http://schemas.openxmlformats.org/officeDocument/2006/relationships/image" Target="../media/image24.png"/><Relationship Id="rId4" Type="http://schemas.openxmlformats.org/officeDocument/2006/relationships/hyperlink" Target="#'3.2. PCC y RCC'!A1"/><Relationship Id="rId9" Type="http://schemas.openxmlformats.org/officeDocument/2006/relationships/hyperlink" Target="#PTEP!A1"/></Relationships>
</file>

<file path=xl/drawings/_rels/drawing13.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28.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4.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28.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5.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28.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6.xml.rels><?xml version="1.0" encoding="UTF-8" standalone="yes"?>
<Relationships xmlns="http://schemas.openxmlformats.org/package/2006/relationships"><Relationship Id="rId8" Type="http://schemas.openxmlformats.org/officeDocument/2006/relationships/image" Target="../media/image32.png"/><Relationship Id="rId3" Type="http://schemas.openxmlformats.org/officeDocument/2006/relationships/image" Target="../media/image30.png"/><Relationship Id="rId7" Type="http://schemas.openxmlformats.org/officeDocument/2006/relationships/hyperlink" Target="#'4.3. Conflicto de Intereses'!A1"/><Relationship Id="rId2" Type="http://schemas.openxmlformats.org/officeDocument/2006/relationships/hyperlink" Target="#'4.1.Racionalizaci&#243;n de tr&#225;mites'!A1"/><Relationship Id="rId1" Type="http://schemas.openxmlformats.org/officeDocument/2006/relationships/image" Target="../media/image20.png"/><Relationship Id="rId6" Type="http://schemas.openxmlformats.org/officeDocument/2006/relationships/image" Target="../media/image31.png"/><Relationship Id="rId11" Type="http://schemas.openxmlformats.org/officeDocument/2006/relationships/image" Target="../media/image34.svg"/><Relationship Id="rId5" Type="http://schemas.openxmlformats.org/officeDocument/2006/relationships/hyperlink" Target="#'4.2. Relacionamiento Ciudadano'!A1"/><Relationship Id="rId10" Type="http://schemas.openxmlformats.org/officeDocument/2006/relationships/image" Target="../media/image33.png"/><Relationship Id="rId4" Type="http://schemas.microsoft.com/office/2007/relationships/hdphoto" Target="../media/hdphoto4.wdp"/><Relationship Id="rId9" Type="http://schemas.openxmlformats.org/officeDocument/2006/relationships/hyperlink" Target="#PTEP!A1"/></Relationships>
</file>

<file path=xl/drawings/_rels/drawing17.xml.rels><?xml version="1.0" encoding="UTF-8" standalone="yes"?>
<Relationships xmlns="http://schemas.openxmlformats.org/package/2006/relationships"><Relationship Id="rId3" Type="http://schemas.openxmlformats.org/officeDocument/2006/relationships/image" Target="../media/image33.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35.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18.xml.rels><?xml version="1.0" encoding="UTF-8" standalone="yes"?>
<Relationships xmlns="http://schemas.openxmlformats.org/package/2006/relationships"><Relationship Id="rId3" Type="http://schemas.openxmlformats.org/officeDocument/2006/relationships/image" Target="../media/image33.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35.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19.xml.rels><?xml version="1.0" encoding="UTF-8" standalone="yes"?>
<Relationships xmlns="http://schemas.openxmlformats.org/package/2006/relationships"><Relationship Id="rId3" Type="http://schemas.openxmlformats.org/officeDocument/2006/relationships/image" Target="../media/image33.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35.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20.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PTEP!A1"/><Relationship Id="rId1" Type="http://schemas.openxmlformats.org/officeDocument/2006/relationships/image" Target="../media/image11.png"/><Relationship Id="rId4" Type="http://schemas.openxmlformats.org/officeDocument/2006/relationships/image" Target="../media/image7.sv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28575</xdr:rowOff>
    </xdr:from>
    <xdr:to>
      <xdr:col>1</xdr:col>
      <xdr:colOff>0</xdr:colOff>
      <xdr:row>2</xdr:row>
      <xdr:rowOff>371475</xdr:rowOff>
    </xdr:to>
    <xdr:pic>
      <xdr:nvPicPr>
        <xdr:cNvPr id="2" name="Picture 647898253">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28575"/>
          <a:ext cx="733425" cy="9239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209550</xdr:colOff>
      <xdr:row>0</xdr:row>
      <xdr:rowOff>114300</xdr:rowOff>
    </xdr:from>
    <xdr:to>
      <xdr:col>1</xdr:col>
      <xdr:colOff>504825</xdr:colOff>
      <xdr:row>6</xdr:row>
      <xdr:rowOff>28575</xdr:rowOff>
    </xdr:to>
    <xdr:pic>
      <xdr:nvPicPr>
        <xdr:cNvPr id="2" name="Picture 64789825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114300"/>
          <a:ext cx="1028700" cy="1057275"/>
        </a:xfrm>
        <a:prstGeom prst="rect">
          <a:avLst/>
        </a:prstGeom>
      </xdr:spPr>
    </xdr:pic>
    <xdr:clientData/>
  </xdr:twoCellAnchor>
  <xdr:twoCellAnchor>
    <xdr:from>
      <xdr:col>0</xdr:col>
      <xdr:colOff>438150</xdr:colOff>
      <xdr:row>9</xdr:row>
      <xdr:rowOff>142876</xdr:rowOff>
    </xdr:from>
    <xdr:to>
      <xdr:col>10</xdr:col>
      <xdr:colOff>1071589</xdr:colOff>
      <xdr:row>30</xdr:row>
      <xdr:rowOff>125775</xdr:rowOff>
    </xdr:to>
    <xdr:grpSp>
      <xdr:nvGrpSpPr>
        <xdr:cNvPr id="16" name="Group 23">
          <a:extLst>
            <a:ext uri="{FF2B5EF4-FFF2-40B4-BE49-F238E27FC236}">
              <a16:creationId xmlns:a16="http://schemas.microsoft.com/office/drawing/2014/main" id="{00000000-0008-0000-0100-000010000000}"/>
            </a:ext>
          </a:extLst>
        </xdr:cNvPr>
        <xdr:cNvGrpSpPr/>
      </xdr:nvGrpSpPr>
      <xdr:grpSpPr>
        <a:xfrm>
          <a:off x="438150" y="1857376"/>
          <a:ext cx="8091514" cy="3983399"/>
          <a:chOff x="764311" y="2902497"/>
          <a:chExt cx="10103550" cy="4277360"/>
        </a:xfrm>
      </xdr:grpSpPr>
      <xdr:sp macro="" textlink="">
        <xdr:nvSpPr>
          <xdr:cNvPr id="17" name="TextBox 18">
            <a:hlinkClick xmlns:r="http://schemas.openxmlformats.org/officeDocument/2006/relationships" r:id="rId2"/>
            <a:extLst>
              <a:ext uri="{FF2B5EF4-FFF2-40B4-BE49-F238E27FC236}">
                <a16:creationId xmlns:a16="http://schemas.microsoft.com/office/drawing/2014/main" id="{00000000-0008-0000-0100-000011000000}"/>
              </a:ext>
            </a:extLst>
          </xdr:cNvPr>
          <xdr:cNvSpPr txBox="1"/>
        </xdr:nvSpPr>
        <xdr:spPr>
          <a:xfrm>
            <a:off x="7315432" y="2902497"/>
            <a:ext cx="3552429" cy="449611"/>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400" b="1" kern="1200" cap="all">
                <a:solidFill>
                  <a:schemeClr val="tx2">
                    <a:lumMod val="75000"/>
                  </a:schemeClr>
                </a:solidFill>
                <a:latin typeface="Nunito"/>
                <a:ea typeface="+mn-ea"/>
                <a:cs typeface="+mn-cs"/>
              </a:rPr>
              <a:t>2. REDES Y ARTICULACIÓN</a:t>
            </a:r>
          </a:p>
        </xdr:txBody>
      </xdr:sp>
      <xdr:sp macro="" textlink="">
        <xdr:nvSpPr>
          <xdr:cNvPr id="18" name="TextBox 19">
            <a:hlinkClick xmlns:r="http://schemas.openxmlformats.org/officeDocument/2006/relationships" r:id="rId3"/>
            <a:extLst>
              <a:ext uri="{FF2B5EF4-FFF2-40B4-BE49-F238E27FC236}">
                <a16:creationId xmlns:a16="http://schemas.microsoft.com/office/drawing/2014/main" id="{00000000-0008-0000-0100-000012000000}"/>
              </a:ext>
            </a:extLst>
          </xdr:cNvPr>
          <xdr:cNvSpPr txBox="1"/>
        </xdr:nvSpPr>
        <xdr:spPr>
          <a:xfrm>
            <a:off x="7544998" y="4791522"/>
            <a:ext cx="3200399" cy="703706"/>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kern="1200" cap="all">
                <a:solidFill>
                  <a:schemeClr val="accent6">
                    <a:lumMod val="75000"/>
                  </a:schemeClr>
                </a:solidFill>
                <a:latin typeface="Nunito"/>
                <a:ea typeface="+mn-ea"/>
                <a:cs typeface="+mn-cs"/>
              </a:rPr>
              <a:t>3. LEGALIDAD Y ESTADO ABIERTO</a:t>
            </a:r>
          </a:p>
        </xdr:txBody>
      </xdr:sp>
      <xdr:sp macro="" textlink="">
        <xdr:nvSpPr>
          <xdr:cNvPr id="19" name="TextBox 20">
            <a:hlinkClick xmlns:r="http://schemas.openxmlformats.org/officeDocument/2006/relationships" r:id="rId4"/>
            <a:extLst>
              <a:ext uri="{FF2B5EF4-FFF2-40B4-BE49-F238E27FC236}">
                <a16:creationId xmlns:a16="http://schemas.microsoft.com/office/drawing/2014/main" id="{00000000-0008-0000-0100-000013000000}"/>
              </a:ext>
            </a:extLst>
          </xdr:cNvPr>
          <xdr:cNvSpPr txBox="1"/>
        </xdr:nvSpPr>
        <xdr:spPr>
          <a:xfrm>
            <a:off x="4031247" y="6476151"/>
            <a:ext cx="2455884" cy="703706"/>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kern="1200" cap="all">
                <a:solidFill>
                  <a:schemeClr val="bg2">
                    <a:lumMod val="50000"/>
                  </a:schemeClr>
                </a:solidFill>
                <a:latin typeface="Nunito"/>
                <a:ea typeface="+mn-ea"/>
                <a:cs typeface="+mn-cs"/>
              </a:rPr>
              <a:t>4. INICIATIVAS ADICIONALES</a:t>
            </a:r>
          </a:p>
        </xdr:txBody>
      </xdr:sp>
      <xdr:sp macro="" textlink="">
        <xdr:nvSpPr>
          <xdr:cNvPr id="20" name="TextBox 21">
            <a:hlinkClick xmlns:r="http://schemas.openxmlformats.org/officeDocument/2006/relationships" r:id="rId5"/>
            <a:extLst>
              <a:ext uri="{FF2B5EF4-FFF2-40B4-BE49-F238E27FC236}">
                <a16:creationId xmlns:a16="http://schemas.microsoft.com/office/drawing/2014/main" id="{00000000-0008-0000-0100-000014000000}"/>
              </a:ext>
            </a:extLst>
          </xdr:cNvPr>
          <xdr:cNvSpPr txBox="1"/>
        </xdr:nvSpPr>
        <xdr:spPr>
          <a:xfrm>
            <a:off x="764311" y="5387387"/>
            <a:ext cx="2901222" cy="407667"/>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r>
              <a:rPr lang="en-US" sz="1400" b="1" cap="all">
                <a:solidFill>
                  <a:schemeClr val="accent2"/>
                </a:solidFill>
                <a:latin typeface="Nunito"/>
              </a:rPr>
              <a:t>5. FORMACIÓN</a:t>
            </a:r>
          </a:p>
        </xdr:txBody>
      </xdr:sp>
      <xdr:sp macro="" textlink="">
        <xdr:nvSpPr>
          <xdr:cNvPr id="21" name="TextBox 22">
            <a:hlinkClick xmlns:r="http://schemas.openxmlformats.org/officeDocument/2006/relationships" r:id="rId6"/>
            <a:extLst>
              <a:ext uri="{FF2B5EF4-FFF2-40B4-BE49-F238E27FC236}">
                <a16:creationId xmlns:a16="http://schemas.microsoft.com/office/drawing/2014/main" id="{00000000-0008-0000-0100-000015000000}"/>
              </a:ext>
            </a:extLst>
          </xdr:cNvPr>
          <xdr:cNvSpPr txBox="1"/>
        </xdr:nvSpPr>
        <xdr:spPr>
          <a:xfrm>
            <a:off x="887918" y="3013274"/>
            <a:ext cx="3112390" cy="362093"/>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r>
              <a:rPr lang="en-US" sz="1400" b="1" cap="all">
                <a:solidFill>
                  <a:srgbClr val="CC3300"/>
                </a:solidFill>
                <a:latin typeface="Nunito"/>
              </a:rPr>
              <a:t>1. Gestión del riesgo</a:t>
            </a:r>
          </a:p>
        </xdr:txBody>
      </xdr:sp>
    </xdr:grpSp>
    <xdr:clientData/>
  </xdr:twoCellAnchor>
  <xdr:twoCellAnchor>
    <xdr:from>
      <xdr:col>3</xdr:col>
      <xdr:colOff>438150</xdr:colOff>
      <xdr:row>9</xdr:row>
      <xdr:rowOff>142874</xdr:rowOff>
    </xdr:from>
    <xdr:to>
      <xdr:col>8</xdr:col>
      <xdr:colOff>0</xdr:colOff>
      <xdr:row>27</xdr:row>
      <xdr:rowOff>95249</xdr:rowOff>
    </xdr:to>
    <xdr:grpSp>
      <xdr:nvGrpSpPr>
        <xdr:cNvPr id="22" name="Group 24">
          <a:extLst>
            <a:ext uri="{FF2B5EF4-FFF2-40B4-BE49-F238E27FC236}">
              <a16:creationId xmlns:a16="http://schemas.microsoft.com/office/drawing/2014/main" id="{00000000-0008-0000-0100-000016000000}"/>
            </a:ext>
          </a:extLst>
        </xdr:cNvPr>
        <xdr:cNvGrpSpPr/>
      </xdr:nvGrpSpPr>
      <xdr:grpSpPr>
        <a:xfrm>
          <a:off x="2762250" y="1857374"/>
          <a:ext cx="3228975" cy="3381375"/>
          <a:chOff x="4253472" y="2044102"/>
          <a:chExt cx="3685056" cy="3761162"/>
        </a:xfrm>
      </xdr:grpSpPr>
      <xdr:grpSp>
        <xdr:nvGrpSpPr>
          <xdr:cNvPr id="23" name="Group 10">
            <a:extLst>
              <a:ext uri="{FF2B5EF4-FFF2-40B4-BE49-F238E27FC236}">
                <a16:creationId xmlns:a16="http://schemas.microsoft.com/office/drawing/2014/main" id="{00000000-0008-0000-0100-000017000000}"/>
              </a:ext>
            </a:extLst>
          </xdr:cNvPr>
          <xdr:cNvGrpSpPr/>
        </xdr:nvGrpSpPr>
        <xdr:grpSpPr>
          <a:xfrm>
            <a:off x="4253472" y="2044102"/>
            <a:ext cx="3685056" cy="3761162"/>
            <a:chOff x="4096544" y="1409700"/>
            <a:chExt cx="3913188" cy="3881438"/>
          </a:xfrm>
        </xdr:grpSpPr>
        <xdr:sp macro="" textlink="">
          <xdr:nvSpPr>
            <xdr:cNvPr id="25" name="Freeform 255">
              <a:extLst>
                <a:ext uri="{FF2B5EF4-FFF2-40B4-BE49-F238E27FC236}">
                  <a16:creationId xmlns:a16="http://schemas.microsoft.com/office/drawing/2014/main" id="{00000000-0008-0000-0100-000019000000}"/>
                </a:ext>
              </a:extLst>
            </xdr:cNvPr>
            <xdr:cNvSpPr/>
          </xdr:nvSpPr>
          <xdr:spPr>
            <a:xfrm>
              <a:off x="4096544" y="2795588"/>
              <a:ext cx="1111250" cy="2001838"/>
            </a:xfrm>
            <a:custGeom>
              <a:avLst/>
              <a:gdLst>
                <a:gd name="T0" fmla="*/ 1718 w 2800"/>
                <a:gd name="T1" fmla="*/ 2217 h 5042"/>
                <a:gd name="T2" fmla="*/ 1691 w 2800"/>
                <a:gd name="T3" fmla="*/ 2111 h 5042"/>
                <a:gd name="T4" fmla="*/ 1651 w 2800"/>
                <a:gd name="T5" fmla="*/ 1897 h 5042"/>
                <a:gd name="T6" fmla="*/ 1625 w 2800"/>
                <a:gd name="T7" fmla="*/ 1685 h 5042"/>
                <a:gd name="T8" fmla="*/ 1612 w 2800"/>
                <a:gd name="T9" fmla="*/ 1472 h 5042"/>
                <a:gd name="T10" fmla="*/ 1613 w 2800"/>
                <a:gd name="T11" fmla="*/ 1262 h 5042"/>
                <a:gd name="T12" fmla="*/ 1628 w 2800"/>
                <a:gd name="T13" fmla="*/ 1054 h 5042"/>
                <a:gd name="T14" fmla="*/ 1655 w 2800"/>
                <a:gd name="T15" fmla="*/ 849 h 5042"/>
                <a:gd name="T16" fmla="*/ 1695 w 2800"/>
                <a:gd name="T17" fmla="*/ 645 h 5042"/>
                <a:gd name="T18" fmla="*/ 1721 w 2800"/>
                <a:gd name="T19" fmla="*/ 545 h 5042"/>
                <a:gd name="T20" fmla="*/ 413 w 2800"/>
                <a:gd name="T21" fmla="*/ 2 h 5042"/>
                <a:gd name="T22" fmla="*/ 181 w 2800"/>
                <a:gd name="T23" fmla="*/ 0 h 5042"/>
                <a:gd name="T24" fmla="*/ 0 w 2800"/>
                <a:gd name="T25" fmla="*/ 981 h 5042"/>
                <a:gd name="T26" fmla="*/ 931 w 2800"/>
                <a:gd name="T27" fmla="*/ 1349 h 5042"/>
                <a:gd name="T28" fmla="*/ 933 w 2800"/>
                <a:gd name="T29" fmla="*/ 1349 h 5042"/>
                <a:gd name="T30" fmla="*/ 933 w 2800"/>
                <a:gd name="T31" fmla="*/ 1508 h 5042"/>
                <a:gd name="T32" fmla="*/ 946 w 2800"/>
                <a:gd name="T33" fmla="*/ 1748 h 5042"/>
                <a:gd name="T34" fmla="*/ 962 w 2800"/>
                <a:gd name="T35" fmla="*/ 1908 h 5042"/>
                <a:gd name="T36" fmla="*/ 974 w 2800"/>
                <a:gd name="T37" fmla="*/ 1989 h 5042"/>
                <a:gd name="T38" fmla="*/ 949 w 2800"/>
                <a:gd name="T39" fmla="*/ 1997 h 5042"/>
                <a:gd name="T40" fmla="*/ 94 w 2800"/>
                <a:gd name="T41" fmla="*/ 2455 h 5042"/>
                <a:gd name="T42" fmla="*/ 408 w 2800"/>
                <a:gd name="T43" fmla="*/ 3402 h 5042"/>
                <a:gd name="T44" fmla="*/ 1401 w 2800"/>
                <a:gd name="T45" fmla="*/ 3278 h 5042"/>
                <a:gd name="T46" fmla="*/ 1407 w 2800"/>
                <a:gd name="T47" fmla="*/ 3275 h 5042"/>
                <a:gd name="T48" fmla="*/ 1485 w 2800"/>
                <a:gd name="T49" fmla="*/ 3416 h 5042"/>
                <a:gd name="T50" fmla="*/ 1611 w 2800"/>
                <a:gd name="T51" fmla="*/ 3620 h 5042"/>
                <a:gd name="T52" fmla="*/ 1701 w 2800"/>
                <a:gd name="T53" fmla="*/ 3751 h 5042"/>
                <a:gd name="T54" fmla="*/ 1749 w 2800"/>
                <a:gd name="T55" fmla="*/ 3814 h 5042"/>
                <a:gd name="T56" fmla="*/ 1729 w 2800"/>
                <a:gd name="T57" fmla="*/ 3836 h 5042"/>
                <a:gd name="T58" fmla="*/ 1200 w 2800"/>
                <a:gd name="T59" fmla="*/ 4649 h 5042"/>
                <a:gd name="T60" fmla="*/ 1621 w 2800"/>
                <a:gd name="T61" fmla="*/ 5042 h 5042"/>
                <a:gd name="T62" fmla="*/ 2800 w 2800"/>
                <a:gd name="T63" fmla="*/ 3927 h 5042"/>
                <a:gd name="T64" fmla="*/ 2705 w 2800"/>
                <a:gd name="T65" fmla="*/ 3845 h 5042"/>
                <a:gd name="T66" fmla="*/ 2525 w 2800"/>
                <a:gd name="T67" fmla="*/ 3670 h 5042"/>
                <a:gd name="T68" fmla="*/ 2357 w 2800"/>
                <a:gd name="T69" fmla="*/ 3481 h 5042"/>
                <a:gd name="T70" fmla="*/ 2204 w 2800"/>
                <a:gd name="T71" fmla="*/ 3279 h 5042"/>
                <a:gd name="T72" fmla="*/ 2067 w 2800"/>
                <a:gd name="T73" fmla="*/ 3064 h 5042"/>
                <a:gd name="T74" fmla="*/ 1945 w 2800"/>
                <a:gd name="T75" fmla="*/ 2837 h 5042"/>
                <a:gd name="T76" fmla="*/ 1840 w 2800"/>
                <a:gd name="T77" fmla="*/ 2597 h 5042"/>
                <a:gd name="T78" fmla="*/ 1753 w 2800"/>
                <a:gd name="T79" fmla="*/ 2347 h 5042"/>
                <a:gd name="T80" fmla="*/ 1718 w 2800"/>
                <a:gd name="T81" fmla="*/ 2217 h 504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800" h="5042">
                  <a:moveTo>
                    <a:pt x="1718" y="2217"/>
                  </a:moveTo>
                  <a:lnTo>
                    <a:pt x="1691" y="2111"/>
                  </a:lnTo>
                  <a:lnTo>
                    <a:pt x="1651" y="1897"/>
                  </a:lnTo>
                  <a:lnTo>
                    <a:pt x="1625" y="1685"/>
                  </a:lnTo>
                  <a:lnTo>
                    <a:pt x="1612" y="1472"/>
                  </a:lnTo>
                  <a:lnTo>
                    <a:pt x="1613" y="1262"/>
                  </a:lnTo>
                  <a:lnTo>
                    <a:pt x="1628" y="1054"/>
                  </a:lnTo>
                  <a:lnTo>
                    <a:pt x="1655" y="849"/>
                  </a:lnTo>
                  <a:lnTo>
                    <a:pt x="1695" y="645"/>
                  </a:lnTo>
                  <a:lnTo>
                    <a:pt x="1721" y="545"/>
                  </a:lnTo>
                  <a:lnTo>
                    <a:pt x="413" y="2"/>
                  </a:lnTo>
                  <a:lnTo>
                    <a:pt x="181" y="0"/>
                  </a:lnTo>
                  <a:lnTo>
                    <a:pt x="0" y="981"/>
                  </a:lnTo>
                  <a:lnTo>
                    <a:pt x="931" y="1349"/>
                  </a:lnTo>
                  <a:lnTo>
                    <a:pt x="933" y="1349"/>
                  </a:lnTo>
                  <a:lnTo>
                    <a:pt x="933" y="1508"/>
                  </a:lnTo>
                  <a:lnTo>
                    <a:pt x="946" y="1748"/>
                  </a:lnTo>
                  <a:lnTo>
                    <a:pt x="962" y="1908"/>
                  </a:lnTo>
                  <a:lnTo>
                    <a:pt x="974" y="1989"/>
                  </a:lnTo>
                  <a:lnTo>
                    <a:pt x="949" y="1997"/>
                  </a:lnTo>
                  <a:lnTo>
                    <a:pt x="94" y="2455"/>
                  </a:lnTo>
                  <a:lnTo>
                    <a:pt x="408" y="3402"/>
                  </a:lnTo>
                  <a:lnTo>
                    <a:pt x="1401" y="3278"/>
                  </a:lnTo>
                  <a:lnTo>
                    <a:pt x="1407" y="3275"/>
                  </a:lnTo>
                  <a:lnTo>
                    <a:pt x="1485" y="3416"/>
                  </a:lnTo>
                  <a:lnTo>
                    <a:pt x="1611" y="3620"/>
                  </a:lnTo>
                  <a:lnTo>
                    <a:pt x="1701" y="3751"/>
                  </a:lnTo>
                  <a:lnTo>
                    <a:pt x="1749" y="3814"/>
                  </a:lnTo>
                  <a:lnTo>
                    <a:pt x="1729" y="3836"/>
                  </a:lnTo>
                  <a:lnTo>
                    <a:pt x="1200" y="4649"/>
                  </a:lnTo>
                  <a:lnTo>
                    <a:pt x="1621" y="5042"/>
                  </a:lnTo>
                  <a:lnTo>
                    <a:pt x="2800" y="3927"/>
                  </a:lnTo>
                  <a:lnTo>
                    <a:pt x="2705" y="3845"/>
                  </a:lnTo>
                  <a:lnTo>
                    <a:pt x="2525" y="3670"/>
                  </a:lnTo>
                  <a:lnTo>
                    <a:pt x="2357" y="3481"/>
                  </a:lnTo>
                  <a:lnTo>
                    <a:pt x="2204" y="3279"/>
                  </a:lnTo>
                  <a:lnTo>
                    <a:pt x="2067" y="3064"/>
                  </a:lnTo>
                  <a:lnTo>
                    <a:pt x="1945" y="2837"/>
                  </a:lnTo>
                  <a:lnTo>
                    <a:pt x="1840" y="2597"/>
                  </a:lnTo>
                  <a:lnTo>
                    <a:pt x="1753" y="2347"/>
                  </a:lnTo>
                  <a:lnTo>
                    <a:pt x="1718" y="2217"/>
                  </a:lnTo>
                  <a:close/>
                </a:path>
              </a:pathLst>
            </a:custGeom>
            <a:solidFill>
              <a:schemeClr val="accent2"/>
            </a:solidFill>
            <a:ln>
              <a:noFill/>
            </a:ln>
            <a:extLst>
              <a:ext uri="{91240B29-F687-4F45-9708-019B960494DF}">
                <a14:hiddenLine xmlns:a14="http://schemas.microsoft.com/office/drawing/2010/main" w="9525">
                  <a:solidFill>
                    <a:srgbClr val="000000"/>
                  </a:solidFill>
                  <a:round/>
                </a14:hiddenLine>
              </a:ext>
            </a:extLst>
          </xdr:spPr>
          <xdr:txBody>
            <a:bodyPr vert="horz" wrap="square" lIns="68580" tIns="34290" rIns="68580" bIns="34290" numCol="1" anchor="t" anchorCtr="0" compatLnSpc="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6" name="Freeform 256">
              <a:extLst>
                <a:ext uri="{FF2B5EF4-FFF2-40B4-BE49-F238E27FC236}">
                  <a16:creationId xmlns:a16="http://schemas.microsoft.com/office/drawing/2014/main" id="{00000000-0008-0000-0100-00001A000000}"/>
                </a:ext>
              </a:extLst>
            </xdr:cNvPr>
            <xdr:cNvSpPr/>
          </xdr:nvSpPr>
          <xdr:spPr>
            <a:xfrm>
              <a:off x="6109494" y="1409700"/>
              <a:ext cx="1787525" cy="1468438"/>
            </a:xfrm>
            <a:custGeom>
              <a:avLst/>
              <a:gdLst>
                <a:gd name="T0" fmla="*/ 2956 w 4505"/>
                <a:gd name="T1" fmla="*/ 3698 h 3698"/>
                <a:gd name="T2" fmla="*/ 4505 w 4505"/>
                <a:gd name="T3" fmla="*/ 3266 h 3698"/>
                <a:gd name="T4" fmla="*/ 4378 w 4505"/>
                <a:gd name="T5" fmla="*/ 2884 h 3698"/>
                <a:gd name="T6" fmla="*/ 3388 w 4505"/>
                <a:gd name="T7" fmla="*/ 3008 h 3698"/>
                <a:gd name="T8" fmla="*/ 3310 w 4505"/>
                <a:gd name="T9" fmla="*/ 2865 h 3698"/>
                <a:gd name="T10" fmla="*/ 3183 w 4505"/>
                <a:gd name="T11" fmla="*/ 2659 h 3698"/>
                <a:gd name="T12" fmla="*/ 3092 w 4505"/>
                <a:gd name="T13" fmla="*/ 2527 h 3698"/>
                <a:gd name="T14" fmla="*/ 3044 w 4505"/>
                <a:gd name="T15" fmla="*/ 2464 h 3698"/>
                <a:gd name="T16" fmla="*/ 3057 w 4505"/>
                <a:gd name="T17" fmla="*/ 2449 h 3698"/>
                <a:gd name="T18" fmla="*/ 3586 w 4505"/>
                <a:gd name="T19" fmla="*/ 1637 h 3698"/>
                <a:gd name="T20" fmla="*/ 2856 w 4505"/>
                <a:gd name="T21" fmla="*/ 956 h 3698"/>
                <a:gd name="T22" fmla="*/ 2050 w 4505"/>
                <a:gd name="T23" fmla="*/ 1541 h 3698"/>
                <a:gd name="T24" fmla="*/ 1983 w 4505"/>
                <a:gd name="T25" fmla="*/ 1497 h 3698"/>
                <a:gd name="T26" fmla="*/ 1844 w 4505"/>
                <a:gd name="T27" fmla="*/ 1412 h 3698"/>
                <a:gd name="T28" fmla="*/ 1703 w 4505"/>
                <a:gd name="T29" fmla="*/ 1335 h 3698"/>
                <a:gd name="T30" fmla="*/ 1559 w 4505"/>
                <a:gd name="T31" fmla="*/ 1262 h 3698"/>
                <a:gd name="T32" fmla="*/ 1485 w 4505"/>
                <a:gd name="T33" fmla="*/ 1228 h 3698"/>
                <a:gd name="T34" fmla="*/ 1489 w 4505"/>
                <a:gd name="T35" fmla="*/ 1212 h 3698"/>
                <a:gd name="T36" fmla="*/ 1562 w 4505"/>
                <a:gd name="T37" fmla="*/ 245 h 3698"/>
                <a:gd name="T38" fmla="*/ 595 w 4505"/>
                <a:gd name="T39" fmla="*/ 0 h 3698"/>
                <a:gd name="T40" fmla="*/ 165 w 4505"/>
                <a:gd name="T41" fmla="*/ 897 h 3698"/>
                <a:gd name="T42" fmla="*/ 85 w 4505"/>
                <a:gd name="T43" fmla="*/ 890 h 3698"/>
                <a:gd name="T44" fmla="*/ 0 w 4505"/>
                <a:gd name="T45" fmla="*/ 882 h 3698"/>
                <a:gd name="T46" fmla="*/ 0 w 4505"/>
                <a:gd name="T47" fmla="*/ 1565 h 3698"/>
                <a:gd name="T48" fmla="*/ 122 w 4505"/>
                <a:gd name="T49" fmla="*/ 1572 h 3698"/>
                <a:gd name="T50" fmla="*/ 362 w 4505"/>
                <a:gd name="T51" fmla="*/ 1600 h 3698"/>
                <a:gd name="T52" fmla="*/ 598 w 4505"/>
                <a:gd name="T53" fmla="*/ 1646 h 3698"/>
                <a:gd name="T54" fmla="*/ 829 w 4505"/>
                <a:gd name="T55" fmla="*/ 1708 h 3698"/>
                <a:gd name="T56" fmla="*/ 1054 w 4505"/>
                <a:gd name="T57" fmla="*/ 1786 h 3698"/>
                <a:gd name="T58" fmla="*/ 1273 w 4505"/>
                <a:gd name="T59" fmla="*/ 1880 h 3698"/>
                <a:gd name="T60" fmla="*/ 1485 w 4505"/>
                <a:gd name="T61" fmla="*/ 1991 h 3698"/>
                <a:gd name="T62" fmla="*/ 1688 w 4505"/>
                <a:gd name="T63" fmla="*/ 2114 h 3698"/>
                <a:gd name="T64" fmla="*/ 1883 w 4505"/>
                <a:gd name="T65" fmla="*/ 2252 h 3698"/>
                <a:gd name="T66" fmla="*/ 2067 w 4505"/>
                <a:gd name="T67" fmla="*/ 2405 h 3698"/>
                <a:gd name="T68" fmla="*/ 2239 w 4505"/>
                <a:gd name="T69" fmla="*/ 2571 h 3698"/>
                <a:gd name="T70" fmla="*/ 2400 w 4505"/>
                <a:gd name="T71" fmla="*/ 2749 h 3698"/>
                <a:gd name="T72" fmla="*/ 2549 w 4505"/>
                <a:gd name="T73" fmla="*/ 2939 h 3698"/>
                <a:gd name="T74" fmla="*/ 2684 w 4505"/>
                <a:gd name="T75" fmla="*/ 3143 h 3698"/>
                <a:gd name="T76" fmla="*/ 2805 w 4505"/>
                <a:gd name="T77" fmla="*/ 3355 h 3698"/>
                <a:gd name="T78" fmla="*/ 2911 w 4505"/>
                <a:gd name="T79" fmla="*/ 3581 h 3698"/>
                <a:gd name="T80" fmla="*/ 2956 w 4505"/>
                <a:gd name="T81" fmla="*/ 3698 h 36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4505" h="3698">
                  <a:moveTo>
                    <a:pt x="2956" y="3698"/>
                  </a:moveTo>
                  <a:lnTo>
                    <a:pt x="4505" y="3266"/>
                  </a:lnTo>
                  <a:lnTo>
                    <a:pt x="4378" y="2884"/>
                  </a:lnTo>
                  <a:lnTo>
                    <a:pt x="3388" y="3008"/>
                  </a:lnTo>
                  <a:lnTo>
                    <a:pt x="3310" y="2865"/>
                  </a:lnTo>
                  <a:lnTo>
                    <a:pt x="3183" y="2659"/>
                  </a:lnTo>
                  <a:lnTo>
                    <a:pt x="3092" y="2527"/>
                  </a:lnTo>
                  <a:lnTo>
                    <a:pt x="3044" y="2464"/>
                  </a:lnTo>
                  <a:lnTo>
                    <a:pt x="3057" y="2449"/>
                  </a:lnTo>
                  <a:lnTo>
                    <a:pt x="3586" y="1637"/>
                  </a:lnTo>
                  <a:lnTo>
                    <a:pt x="2856" y="956"/>
                  </a:lnTo>
                  <a:lnTo>
                    <a:pt x="2050" y="1541"/>
                  </a:lnTo>
                  <a:lnTo>
                    <a:pt x="1983" y="1497"/>
                  </a:lnTo>
                  <a:lnTo>
                    <a:pt x="1844" y="1412"/>
                  </a:lnTo>
                  <a:lnTo>
                    <a:pt x="1703" y="1335"/>
                  </a:lnTo>
                  <a:lnTo>
                    <a:pt x="1559" y="1262"/>
                  </a:lnTo>
                  <a:lnTo>
                    <a:pt x="1485" y="1228"/>
                  </a:lnTo>
                  <a:lnTo>
                    <a:pt x="1489" y="1212"/>
                  </a:lnTo>
                  <a:lnTo>
                    <a:pt x="1562" y="245"/>
                  </a:lnTo>
                  <a:lnTo>
                    <a:pt x="595" y="0"/>
                  </a:lnTo>
                  <a:lnTo>
                    <a:pt x="165" y="897"/>
                  </a:lnTo>
                  <a:lnTo>
                    <a:pt x="85" y="890"/>
                  </a:lnTo>
                  <a:lnTo>
                    <a:pt x="0" y="882"/>
                  </a:lnTo>
                  <a:lnTo>
                    <a:pt x="0" y="1565"/>
                  </a:lnTo>
                  <a:lnTo>
                    <a:pt x="122" y="1572"/>
                  </a:lnTo>
                  <a:lnTo>
                    <a:pt x="362" y="1600"/>
                  </a:lnTo>
                  <a:lnTo>
                    <a:pt x="598" y="1646"/>
                  </a:lnTo>
                  <a:lnTo>
                    <a:pt x="829" y="1708"/>
                  </a:lnTo>
                  <a:lnTo>
                    <a:pt x="1054" y="1786"/>
                  </a:lnTo>
                  <a:lnTo>
                    <a:pt x="1273" y="1880"/>
                  </a:lnTo>
                  <a:lnTo>
                    <a:pt x="1485" y="1991"/>
                  </a:lnTo>
                  <a:lnTo>
                    <a:pt x="1688" y="2114"/>
                  </a:lnTo>
                  <a:lnTo>
                    <a:pt x="1883" y="2252"/>
                  </a:lnTo>
                  <a:lnTo>
                    <a:pt x="2067" y="2405"/>
                  </a:lnTo>
                  <a:lnTo>
                    <a:pt x="2239" y="2571"/>
                  </a:lnTo>
                  <a:lnTo>
                    <a:pt x="2400" y="2749"/>
                  </a:lnTo>
                  <a:lnTo>
                    <a:pt x="2549" y="2939"/>
                  </a:lnTo>
                  <a:lnTo>
                    <a:pt x="2684" y="3143"/>
                  </a:lnTo>
                  <a:lnTo>
                    <a:pt x="2805" y="3355"/>
                  </a:lnTo>
                  <a:lnTo>
                    <a:pt x="2911" y="3581"/>
                  </a:lnTo>
                  <a:lnTo>
                    <a:pt x="2956" y="3698"/>
                  </a:lnTo>
                  <a:close/>
                </a:path>
              </a:pathLst>
            </a:custGeom>
            <a:solidFill>
              <a:schemeClr val="tx2"/>
            </a:solidFill>
            <a:ln>
              <a:noFill/>
            </a:ln>
            <a:extLst>
              <a:ext uri="{91240B29-F687-4F45-9708-019B960494DF}">
                <a14:hiddenLine xmlns:a14="http://schemas.microsoft.com/office/drawing/2010/main" w="9525">
                  <a:solidFill>
                    <a:srgbClr val="000000"/>
                  </a:solidFill>
                  <a:round/>
                </a14:hiddenLine>
              </a:ext>
            </a:extLst>
          </xdr:spPr>
          <xdr:txBody>
            <a:bodyPr vert="horz" wrap="square" lIns="68580" tIns="34290" rIns="68580" bIns="34290" numCol="1" anchor="t" anchorCtr="0" compatLnSpc="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7" name="Freeform 257">
              <a:extLst>
                <a:ext uri="{FF2B5EF4-FFF2-40B4-BE49-F238E27FC236}">
                  <a16:creationId xmlns:a16="http://schemas.microsoft.com/office/drawing/2014/main" id="{00000000-0008-0000-0100-00001B000000}"/>
                </a:ext>
              </a:extLst>
            </xdr:cNvPr>
            <xdr:cNvSpPr/>
          </xdr:nvSpPr>
          <xdr:spPr>
            <a:xfrm>
              <a:off x="4510882" y="1417638"/>
              <a:ext cx="1487488" cy="1484313"/>
            </a:xfrm>
            <a:custGeom>
              <a:avLst/>
              <a:gdLst>
                <a:gd name="T0" fmla="*/ 3052 w 3747"/>
                <a:gd name="T1" fmla="*/ 1649 h 3740"/>
                <a:gd name="T2" fmla="*/ 3139 w 3747"/>
                <a:gd name="T3" fmla="*/ 1627 h 3740"/>
                <a:gd name="T4" fmla="*/ 3312 w 3747"/>
                <a:gd name="T5" fmla="*/ 1592 h 3740"/>
                <a:gd name="T6" fmla="*/ 3484 w 3747"/>
                <a:gd name="T7" fmla="*/ 1567 h 3740"/>
                <a:gd name="T8" fmla="*/ 3658 w 3747"/>
                <a:gd name="T9" fmla="*/ 1551 h 3740"/>
                <a:gd name="T10" fmla="*/ 3747 w 3747"/>
                <a:gd name="T11" fmla="*/ 1547 h 3740"/>
                <a:gd name="T12" fmla="*/ 3747 w 3747"/>
                <a:gd name="T13" fmla="*/ 858 h 3740"/>
                <a:gd name="T14" fmla="*/ 3650 w 3747"/>
                <a:gd name="T15" fmla="*/ 866 h 3740"/>
                <a:gd name="T16" fmla="*/ 3538 w 3747"/>
                <a:gd name="T17" fmla="*/ 881 h 3740"/>
                <a:gd name="T18" fmla="*/ 3533 w 3747"/>
                <a:gd name="T19" fmla="*/ 864 h 3740"/>
                <a:gd name="T20" fmla="*/ 3151 w 3747"/>
                <a:gd name="T21" fmla="*/ 0 h 3740"/>
                <a:gd name="T22" fmla="*/ 2185 w 3747"/>
                <a:gd name="T23" fmla="*/ 251 h 3740"/>
                <a:gd name="T24" fmla="*/ 2241 w 3747"/>
                <a:gd name="T25" fmla="*/ 1230 h 3740"/>
                <a:gd name="T26" fmla="*/ 2143 w 3747"/>
                <a:gd name="T27" fmla="*/ 1275 h 3740"/>
                <a:gd name="T28" fmla="*/ 1954 w 3747"/>
                <a:gd name="T29" fmla="*/ 1370 h 3740"/>
                <a:gd name="T30" fmla="*/ 1771 w 3747"/>
                <a:gd name="T31" fmla="*/ 1474 h 3740"/>
                <a:gd name="T32" fmla="*/ 1595 w 3747"/>
                <a:gd name="T33" fmla="*/ 1588 h 3740"/>
                <a:gd name="T34" fmla="*/ 1511 w 3747"/>
                <a:gd name="T35" fmla="*/ 1649 h 3740"/>
                <a:gd name="T36" fmla="*/ 1497 w 3747"/>
                <a:gd name="T37" fmla="*/ 1634 h 3740"/>
                <a:gd name="T38" fmla="*/ 691 w 3747"/>
                <a:gd name="T39" fmla="*/ 1089 h 3740"/>
                <a:gd name="T40" fmla="*/ 0 w 3747"/>
                <a:gd name="T41" fmla="*/ 1807 h 3740"/>
                <a:gd name="T42" fmla="*/ 572 w 3747"/>
                <a:gd name="T43" fmla="*/ 2616 h 3740"/>
                <a:gd name="T44" fmla="*/ 505 w 3747"/>
                <a:gd name="T45" fmla="*/ 2717 h 3740"/>
                <a:gd name="T46" fmla="*/ 380 w 3747"/>
                <a:gd name="T47" fmla="*/ 2923 h 3740"/>
                <a:gd name="T48" fmla="*/ 269 w 3747"/>
                <a:gd name="T49" fmla="*/ 3137 h 3740"/>
                <a:gd name="T50" fmla="*/ 172 w 3747"/>
                <a:gd name="T51" fmla="*/ 3356 h 3740"/>
                <a:gd name="T52" fmla="*/ 127 w 3747"/>
                <a:gd name="T53" fmla="*/ 3469 h 3740"/>
                <a:gd name="T54" fmla="*/ 127 w 3747"/>
                <a:gd name="T55" fmla="*/ 3469 h 3740"/>
                <a:gd name="T56" fmla="*/ 759 w 3747"/>
                <a:gd name="T57" fmla="*/ 3740 h 3740"/>
                <a:gd name="T58" fmla="*/ 794 w 3747"/>
                <a:gd name="T59" fmla="*/ 3646 h 3740"/>
                <a:gd name="T60" fmla="*/ 872 w 3747"/>
                <a:gd name="T61" fmla="*/ 3464 h 3740"/>
                <a:gd name="T62" fmla="*/ 960 w 3747"/>
                <a:gd name="T63" fmla="*/ 3286 h 3740"/>
                <a:gd name="T64" fmla="*/ 1058 w 3747"/>
                <a:gd name="T65" fmla="*/ 3115 h 3740"/>
                <a:gd name="T66" fmla="*/ 1167 w 3747"/>
                <a:gd name="T67" fmla="*/ 2949 h 3740"/>
                <a:gd name="T68" fmla="*/ 1287 w 3747"/>
                <a:gd name="T69" fmla="*/ 2791 h 3740"/>
                <a:gd name="T70" fmla="*/ 1415 w 3747"/>
                <a:gd name="T71" fmla="*/ 2639 h 3740"/>
                <a:gd name="T72" fmla="*/ 1552 w 3747"/>
                <a:gd name="T73" fmla="*/ 2495 h 3740"/>
                <a:gd name="T74" fmla="*/ 1699 w 3747"/>
                <a:gd name="T75" fmla="*/ 2359 h 3740"/>
                <a:gd name="T76" fmla="*/ 1854 w 3747"/>
                <a:gd name="T77" fmla="*/ 2232 h 3740"/>
                <a:gd name="T78" fmla="*/ 2018 w 3747"/>
                <a:gd name="T79" fmla="*/ 2114 h 3740"/>
                <a:gd name="T80" fmla="*/ 2189 w 3747"/>
                <a:gd name="T81" fmla="*/ 2007 h 3740"/>
                <a:gd name="T82" fmla="*/ 2368 w 3747"/>
                <a:gd name="T83" fmla="*/ 1908 h 3740"/>
                <a:gd name="T84" fmla="*/ 2554 w 3747"/>
                <a:gd name="T85" fmla="*/ 1820 h 3740"/>
                <a:gd name="T86" fmla="*/ 2749 w 3747"/>
                <a:gd name="T87" fmla="*/ 1742 h 3740"/>
                <a:gd name="T88" fmla="*/ 2950 w 3747"/>
                <a:gd name="T89" fmla="*/ 1678 h 3740"/>
                <a:gd name="T90" fmla="*/ 3052 w 3747"/>
                <a:gd name="T91" fmla="*/ 1649 h 374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3747" h="3740">
                  <a:moveTo>
                    <a:pt x="3052" y="1649"/>
                  </a:moveTo>
                  <a:lnTo>
                    <a:pt x="3139" y="1627"/>
                  </a:lnTo>
                  <a:lnTo>
                    <a:pt x="3312" y="1592"/>
                  </a:lnTo>
                  <a:lnTo>
                    <a:pt x="3484" y="1567"/>
                  </a:lnTo>
                  <a:lnTo>
                    <a:pt x="3658" y="1551"/>
                  </a:lnTo>
                  <a:lnTo>
                    <a:pt x="3747" y="1547"/>
                  </a:lnTo>
                  <a:lnTo>
                    <a:pt x="3747" y="858"/>
                  </a:lnTo>
                  <a:lnTo>
                    <a:pt x="3650" y="866"/>
                  </a:lnTo>
                  <a:lnTo>
                    <a:pt x="3538" y="881"/>
                  </a:lnTo>
                  <a:lnTo>
                    <a:pt x="3533" y="864"/>
                  </a:lnTo>
                  <a:lnTo>
                    <a:pt x="3151" y="0"/>
                  </a:lnTo>
                  <a:lnTo>
                    <a:pt x="2185" y="251"/>
                  </a:lnTo>
                  <a:lnTo>
                    <a:pt x="2241" y="1230"/>
                  </a:lnTo>
                  <a:lnTo>
                    <a:pt x="2143" y="1275"/>
                  </a:lnTo>
                  <a:lnTo>
                    <a:pt x="1954" y="1370"/>
                  </a:lnTo>
                  <a:lnTo>
                    <a:pt x="1771" y="1474"/>
                  </a:lnTo>
                  <a:lnTo>
                    <a:pt x="1595" y="1588"/>
                  </a:lnTo>
                  <a:lnTo>
                    <a:pt x="1511" y="1649"/>
                  </a:lnTo>
                  <a:lnTo>
                    <a:pt x="1497" y="1634"/>
                  </a:lnTo>
                  <a:lnTo>
                    <a:pt x="691" y="1089"/>
                  </a:lnTo>
                  <a:lnTo>
                    <a:pt x="0" y="1807"/>
                  </a:lnTo>
                  <a:lnTo>
                    <a:pt x="572" y="2616"/>
                  </a:lnTo>
                  <a:lnTo>
                    <a:pt x="505" y="2717"/>
                  </a:lnTo>
                  <a:lnTo>
                    <a:pt x="380" y="2923"/>
                  </a:lnTo>
                  <a:lnTo>
                    <a:pt x="269" y="3137"/>
                  </a:lnTo>
                  <a:lnTo>
                    <a:pt x="172" y="3356"/>
                  </a:lnTo>
                  <a:lnTo>
                    <a:pt x="127" y="3469"/>
                  </a:lnTo>
                  <a:lnTo>
                    <a:pt x="127" y="3469"/>
                  </a:lnTo>
                  <a:lnTo>
                    <a:pt x="759" y="3740"/>
                  </a:lnTo>
                  <a:lnTo>
                    <a:pt x="794" y="3646"/>
                  </a:lnTo>
                  <a:lnTo>
                    <a:pt x="872" y="3464"/>
                  </a:lnTo>
                  <a:lnTo>
                    <a:pt x="960" y="3286"/>
                  </a:lnTo>
                  <a:lnTo>
                    <a:pt x="1058" y="3115"/>
                  </a:lnTo>
                  <a:lnTo>
                    <a:pt x="1167" y="2949"/>
                  </a:lnTo>
                  <a:lnTo>
                    <a:pt x="1287" y="2791"/>
                  </a:lnTo>
                  <a:lnTo>
                    <a:pt x="1415" y="2639"/>
                  </a:lnTo>
                  <a:lnTo>
                    <a:pt x="1552" y="2495"/>
                  </a:lnTo>
                  <a:lnTo>
                    <a:pt x="1699" y="2359"/>
                  </a:lnTo>
                  <a:lnTo>
                    <a:pt x="1854" y="2232"/>
                  </a:lnTo>
                  <a:lnTo>
                    <a:pt x="2018" y="2114"/>
                  </a:lnTo>
                  <a:lnTo>
                    <a:pt x="2189" y="2007"/>
                  </a:lnTo>
                  <a:lnTo>
                    <a:pt x="2368" y="1908"/>
                  </a:lnTo>
                  <a:lnTo>
                    <a:pt x="2554" y="1820"/>
                  </a:lnTo>
                  <a:lnTo>
                    <a:pt x="2749" y="1742"/>
                  </a:lnTo>
                  <a:lnTo>
                    <a:pt x="2950" y="1678"/>
                  </a:lnTo>
                  <a:lnTo>
                    <a:pt x="3052" y="1649"/>
                  </a:lnTo>
                  <a:close/>
                </a:path>
              </a:pathLst>
            </a:custGeom>
            <a:solidFill>
              <a:srgbClr val="C00000"/>
            </a:solidFill>
            <a:ln>
              <a:noFill/>
            </a:ln>
            <a:extLst>
              <a:ext uri="{91240B29-F687-4F45-9708-019B960494DF}">
                <a14:hiddenLine xmlns:a14="http://schemas.microsoft.com/office/drawing/2010/main" w="9525">
                  <a:solidFill>
                    <a:srgbClr val="000000"/>
                  </a:solidFill>
                  <a:round/>
                </a14:hiddenLine>
              </a:ext>
            </a:extLst>
          </xdr:spPr>
          <xdr:txBody>
            <a:bodyPr vert="horz" wrap="square" lIns="68580" tIns="34290" rIns="68580" bIns="34290" numCol="1" anchor="t" anchorCtr="0" compatLnSpc="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8" name="Freeform 258">
              <a:extLst>
                <a:ext uri="{FF2B5EF4-FFF2-40B4-BE49-F238E27FC236}">
                  <a16:creationId xmlns:a16="http://schemas.microsoft.com/office/drawing/2014/main" id="{00000000-0008-0000-0100-00001C000000}"/>
                </a:ext>
              </a:extLst>
            </xdr:cNvPr>
            <xdr:cNvSpPr/>
          </xdr:nvSpPr>
          <xdr:spPr>
            <a:xfrm>
              <a:off x="4851401" y="4424363"/>
              <a:ext cx="2090738" cy="866775"/>
            </a:xfrm>
            <a:custGeom>
              <a:avLst/>
              <a:gdLst>
                <a:gd name="T0" fmla="*/ 3934 w 5269"/>
                <a:gd name="T1" fmla="*/ 495 h 2185"/>
                <a:gd name="T2" fmla="*/ 3842 w 5269"/>
                <a:gd name="T3" fmla="*/ 517 h 2185"/>
                <a:gd name="T4" fmla="*/ 3659 w 5269"/>
                <a:gd name="T5" fmla="*/ 554 h 2185"/>
                <a:gd name="T6" fmla="*/ 3475 w 5269"/>
                <a:gd name="T7" fmla="*/ 580 h 2185"/>
                <a:gd name="T8" fmla="*/ 3292 w 5269"/>
                <a:gd name="T9" fmla="*/ 596 h 2185"/>
                <a:gd name="T10" fmla="*/ 3110 w 5269"/>
                <a:gd name="T11" fmla="*/ 601 h 2185"/>
                <a:gd name="T12" fmla="*/ 2930 w 5269"/>
                <a:gd name="T13" fmla="*/ 597 h 2185"/>
                <a:gd name="T14" fmla="*/ 2751 w 5269"/>
                <a:gd name="T15" fmla="*/ 583 h 2185"/>
                <a:gd name="T16" fmla="*/ 2575 w 5269"/>
                <a:gd name="T17" fmla="*/ 560 h 2185"/>
                <a:gd name="T18" fmla="*/ 2400 w 5269"/>
                <a:gd name="T19" fmla="*/ 526 h 2185"/>
                <a:gd name="T20" fmla="*/ 2228 w 5269"/>
                <a:gd name="T21" fmla="*/ 483 h 2185"/>
                <a:gd name="T22" fmla="*/ 2059 w 5269"/>
                <a:gd name="T23" fmla="*/ 433 h 2185"/>
                <a:gd name="T24" fmla="*/ 1893 w 5269"/>
                <a:gd name="T25" fmla="*/ 373 h 2185"/>
                <a:gd name="T26" fmla="*/ 1731 w 5269"/>
                <a:gd name="T27" fmla="*/ 304 h 2185"/>
                <a:gd name="T28" fmla="*/ 1574 w 5269"/>
                <a:gd name="T29" fmla="*/ 227 h 2185"/>
                <a:gd name="T30" fmla="*/ 1420 w 5269"/>
                <a:gd name="T31" fmla="*/ 142 h 2185"/>
                <a:gd name="T32" fmla="*/ 1271 w 5269"/>
                <a:gd name="T33" fmla="*/ 49 h 2185"/>
                <a:gd name="T34" fmla="*/ 1198 w 5269"/>
                <a:gd name="T35" fmla="*/ 0 h 2185"/>
                <a:gd name="T36" fmla="*/ 0 w 5269"/>
                <a:gd name="T37" fmla="*/ 1133 h 2185"/>
                <a:gd name="T38" fmla="*/ 103 w 5269"/>
                <a:gd name="T39" fmla="*/ 1227 h 2185"/>
                <a:gd name="T40" fmla="*/ 914 w 5269"/>
                <a:gd name="T41" fmla="*/ 641 h 2185"/>
                <a:gd name="T42" fmla="*/ 921 w 5269"/>
                <a:gd name="T43" fmla="*/ 632 h 2185"/>
                <a:gd name="T44" fmla="*/ 1056 w 5269"/>
                <a:gd name="T45" fmla="*/ 718 h 2185"/>
                <a:gd name="T46" fmla="*/ 1264 w 5269"/>
                <a:gd name="T47" fmla="*/ 833 h 2185"/>
                <a:gd name="T48" fmla="*/ 1407 w 5269"/>
                <a:gd name="T49" fmla="*/ 904 h 2185"/>
                <a:gd name="T50" fmla="*/ 1479 w 5269"/>
                <a:gd name="T51" fmla="*/ 937 h 2185"/>
                <a:gd name="T52" fmla="*/ 1470 w 5269"/>
                <a:gd name="T53" fmla="*/ 973 h 2185"/>
                <a:gd name="T54" fmla="*/ 1396 w 5269"/>
                <a:gd name="T55" fmla="*/ 1940 h 2185"/>
                <a:gd name="T56" fmla="*/ 2364 w 5269"/>
                <a:gd name="T57" fmla="*/ 2185 h 2185"/>
                <a:gd name="T58" fmla="*/ 2793 w 5269"/>
                <a:gd name="T59" fmla="*/ 1280 h 2185"/>
                <a:gd name="T60" fmla="*/ 2864 w 5269"/>
                <a:gd name="T61" fmla="*/ 1252 h 2185"/>
                <a:gd name="T62" fmla="*/ 2941 w 5269"/>
                <a:gd name="T63" fmla="*/ 1257 h 2185"/>
                <a:gd name="T64" fmla="*/ 3094 w 5269"/>
                <a:gd name="T65" fmla="*/ 1265 h 2185"/>
                <a:gd name="T66" fmla="*/ 3258 w 5269"/>
                <a:gd name="T67" fmla="*/ 1262 h 2185"/>
                <a:gd name="T68" fmla="*/ 3453 w 5269"/>
                <a:gd name="T69" fmla="*/ 1247 h 2185"/>
                <a:gd name="T70" fmla="*/ 3568 w 5269"/>
                <a:gd name="T71" fmla="*/ 1231 h 2185"/>
                <a:gd name="T72" fmla="*/ 3578 w 5269"/>
                <a:gd name="T73" fmla="*/ 1269 h 2185"/>
                <a:gd name="T74" fmla="*/ 3811 w 5269"/>
                <a:gd name="T75" fmla="*/ 2070 h 2185"/>
                <a:gd name="T76" fmla="*/ 4776 w 5269"/>
                <a:gd name="T77" fmla="*/ 1818 h 2185"/>
                <a:gd name="T78" fmla="*/ 4732 w 5269"/>
                <a:gd name="T79" fmla="*/ 878 h 2185"/>
                <a:gd name="T80" fmla="*/ 4736 w 5269"/>
                <a:gd name="T81" fmla="*/ 897 h 2185"/>
                <a:gd name="T82" fmla="*/ 4875 w 5269"/>
                <a:gd name="T83" fmla="*/ 834 h 2185"/>
                <a:gd name="T84" fmla="*/ 5142 w 5269"/>
                <a:gd name="T85" fmla="*/ 697 h 2185"/>
                <a:gd name="T86" fmla="*/ 5269 w 5269"/>
                <a:gd name="T87" fmla="*/ 622 h 2185"/>
                <a:gd name="T88" fmla="*/ 4903 w 5269"/>
                <a:gd name="T89" fmla="*/ 68 h 2185"/>
                <a:gd name="T90" fmla="*/ 4793 w 5269"/>
                <a:gd name="T91" fmla="*/ 137 h 2185"/>
                <a:gd name="T92" fmla="*/ 4562 w 5269"/>
                <a:gd name="T93" fmla="*/ 263 h 2185"/>
                <a:gd name="T94" fmla="*/ 4320 w 5269"/>
                <a:gd name="T95" fmla="*/ 369 h 2185"/>
                <a:gd name="T96" fmla="*/ 4065 w 5269"/>
                <a:gd name="T97" fmla="*/ 459 h 2185"/>
                <a:gd name="T98" fmla="*/ 3934 w 5269"/>
                <a:gd name="T99" fmla="*/ 495 h 218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5269" h="2185">
                  <a:moveTo>
                    <a:pt x="3934" y="495"/>
                  </a:moveTo>
                  <a:lnTo>
                    <a:pt x="3842" y="517"/>
                  </a:lnTo>
                  <a:lnTo>
                    <a:pt x="3659" y="554"/>
                  </a:lnTo>
                  <a:lnTo>
                    <a:pt x="3475" y="580"/>
                  </a:lnTo>
                  <a:lnTo>
                    <a:pt x="3292" y="596"/>
                  </a:lnTo>
                  <a:lnTo>
                    <a:pt x="3110" y="601"/>
                  </a:lnTo>
                  <a:lnTo>
                    <a:pt x="2930" y="597"/>
                  </a:lnTo>
                  <a:lnTo>
                    <a:pt x="2751" y="583"/>
                  </a:lnTo>
                  <a:lnTo>
                    <a:pt x="2575" y="560"/>
                  </a:lnTo>
                  <a:lnTo>
                    <a:pt x="2400" y="526"/>
                  </a:lnTo>
                  <a:lnTo>
                    <a:pt x="2228" y="483"/>
                  </a:lnTo>
                  <a:lnTo>
                    <a:pt x="2059" y="433"/>
                  </a:lnTo>
                  <a:lnTo>
                    <a:pt x="1893" y="373"/>
                  </a:lnTo>
                  <a:lnTo>
                    <a:pt x="1731" y="304"/>
                  </a:lnTo>
                  <a:lnTo>
                    <a:pt x="1574" y="227"/>
                  </a:lnTo>
                  <a:lnTo>
                    <a:pt x="1420" y="142"/>
                  </a:lnTo>
                  <a:lnTo>
                    <a:pt x="1271" y="49"/>
                  </a:lnTo>
                  <a:lnTo>
                    <a:pt x="1198" y="0"/>
                  </a:lnTo>
                  <a:lnTo>
                    <a:pt x="0" y="1133"/>
                  </a:lnTo>
                  <a:lnTo>
                    <a:pt x="103" y="1227"/>
                  </a:lnTo>
                  <a:lnTo>
                    <a:pt x="914" y="641"/>
                  </a:lnTo>
                  <a:lnTo>
                    <a:pt x="921" y="632"/>
                  </a:lnTo>
                  <a:lnTo>
                    <a:pt x="1056" y="718"/>
                  </a:lnTo>
                  <a:lnTo>
                    <a:pt x="1264" y="833"/>
                  </a:lnTo>
                  <a:lnTo>
                    <a:pt x="1407" y="904"/>
                  </a:lnTo>
                  <a:lnTo>
                    <a:pt x="1479" y="937"/>
                  </a:lnTo>
                  <a:lnTo>
                    <a:pt x="1470" y="973"/>
                  </a:lnTo>
                  <a:lnTo>
                    <a:pt x="1396" y="1940"/>
                  </a:lnTo>
                  <a:lnTo>
                    <a:pt x="2364" y="2185"/>
                  </a:lnTo>
                  <a:lnTo>
                    <a:pt x="2793" y="1280"/>
                  </a:lnTo>
                  <a:lnTo>
                    <a:pt x="2864" y="1252"/>
                  </a:lnTo>
                  <a:lnTo>
                    <a:pt x="2941" y="1257"/>
                  </a:lnTo>
                  <a:lnTo>
                    <a:pt x="3094" y="1265"/>
                  </a:lnTo>
                  <a:lnTo>
                    <a:pt x="3258" y="1262"/>
                  </a:lnTo>
                  <a:lnTo>
                    <a:pt x="3453" y="1247"/>
                  </a:lnTo>
                  <a:lnTo>
                    <a:pt x="3568" y="1231"/>
                  </a:lnTo>
                  <a:lnTo>
                    <a:pt x="3578" y="1269"/>
                  </a:lnTo>
                  <a:lnTo>
                    <a:pt x="3811" y="2070"/>
                  </a:lnTo>
                  <a:lnTo>
                    <a:pt x="4776" y="1818"/>
                  </a:lnTo>
                  <a:lnTo>
                    <a:pt x="4732" y="878"/>
                  </a:lnTo>
                  <a:lnTo>
                    <a:pt x="4736" y="897"/>
                  </a:lnTo>
                  <a:lnTo>
                    <a:pt x="4875" y="834"/>
                  </a:lnTo>
                  <a:lnTo>
                    <a:pt x="5142" y="697"/>
                  </a:lnTo>
                  <a:lnTo>
                    <a:pt x="5269" y="622"/>
                  </a:lnTo>
                  <a:lnTo>
                    <a:pt x="4903" y="68"/>
                  </a:lnTo>
                  <a:lnTo>
                    <a:pt x="4793" y="137"/>
                  </a:lnTo>
                  <a:lnTo>
                    <a:pt x="4562" y="263"/>
                  </a:lnTo>
                  <a:lnTo>
                    <a:pt x="4320" y="369"/>
                  </a:lnTo>
                  <a:lnTo>
                    <a:pt x="4065" y="459"/>
                  </a:lnTo>
                  <a:lnTo>
                    <a:pt x="3934" y="495"/>
                  </a:lnTo>
                  <a:close/>
                </a:path>
              </a:pathLst>
            </a:custGeom>
            <a:solidFill>
              <a:schemeClr val="accent3"/>
            </a:solidFill>
            <a:ln>
              <a:noFill/>
            </a:ln>
            <a:extLst>
              <a:ext uri="{91240B29-F687-4F45-9708-019B960494DF}">
                <a14:hiddenLine xmlns:a14="http://schemas.microsoft.com/office/drawing/2010/main" w="9525">
                  <a:solidFill>
                    <a:srgbClr val="000000"/>
                  </a:solidFill>
                  <a:round/>
                </a14:hiddenLine>
              </a:ext>
            </a:extLst>
          </xdr:spPr>
          <xdr:txBody>
            <a:bodyPr vert="horz" wrap="square" lIns="68580" tIns="34290" rIns="68580" bIns="34290" numCol="1" anchor="t" anchorCtr="0" compatLnSpc="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9" name="Freeform 259">
              <a:extLst>
                <a:ext uri="{FF2B5EF4-FFF2-40B4-BE49-F238E27FC236}">
                  <a16:creationId xmlns:a16="http://schemas.microsoft.com/office/drawing/2014/main" id="{00000000-0008-0000-0100-00001D000000}"/>
                </a:ext>
              </a:extLst>
            </xdr:cNvPr>
            <xdr:cNvSpPr/>
          </xdr:nvSpPr>
          <xdr:spPr>
            <a:xfrm>
              <a:off x="6858794" y="2811463"/>
              <a:ext cx="1150938" cy="2038350"/>
            </a:xfrm>
            <a:custGeom>
              <a:avLst/>
              <a:gdLst>
                <a:gd name="T0" fmla="*/ 1964 w 2899"/>
                <a:gd name="T1" fmla="*/ 1404 h 5134"/>
                <a:gd name="T2" fmla="*/ 1965 w 2899"/>
                <a:gd name="T3" fmla="*/ 1244 h 5134"/>
                <a:gd name="T4" fmla="*/ 1952 w 2899"/>
                <a:gd name="T5" fmla="*/ 1004 h 5134"/>
                <a:gd name="T6" fmla="*/ 1937 w 2899"/>
                <a:gd name="T7" fmla="*/ 844 h 5134"/>
                <a:gd name="T8" fmla="*/ 1925 w 2899"/>
                <a:gd name="T9" fmla="*/ 763 h 5134"/>
                <a:gd name="T10" fmla="*/ 1948 w 2899"/>
                <a:gd name="T11" fmla="*/ 756 h 5134"/>
                <a:gd name="T12" fmla="*/ 2804 w 2899"/>
                <a:gd name="T13" fmla="*/ 298 h 5134"/>
                <a:gd name="T14" fmla="*/ 2706 w 2899"/>
                <a:gd name="T15" fmla="*/ 0 h 5134"/>
                <a:gd name="T16" fmla="*/ 1155 w 2899"/>
                <a:gd name="T17" fmla="*/ 432 h 5134"/>
                <a:gd name="T18" fmla="*/ 1167 w 2899"/>
                <a:gd name="T19" fmla="*/ 472 h 5134"/>
                <a:gd name="T20" fmla="*/ 1178 w 2899"/>
                <a:gd name="T21" fmla="*/ 513 h 5134"/>
                <a:gd name="T22" fmla="*/ 1210 w 2899"/>
                <a:gd name="T23" fmla="*/ 638 h 5134"/>
                <a:gd name="T24" fmla="*/ 1254 w 2899"/>
                <a:gd name="T25" fmla="*/ 886 h 5134"/>
                <a:gd name="T26" fmla="*/ 1280 w 2899"/>
                <a:gd name="T27" fmla="*/ 1133 h 5134"/>
                <a:gd name="T28" fmla="*/ 1286 w 2899"/>
                <a:gd name="T29" fmla="*/ 1379 h 5134"/>
                <a:gd name="T30" fmla="*/ 1274 w 2899"/>
                <a:gd name="T31" fmla="*/ 1623 h 5134"/>
                <a:gd name="T32" fmla="*/ 1246 w 2899"/>
                <a:gd name="T33" fmla="*/ 1862 h 5134"/>
                <a:gd name="T34" fmla="*/ 1199 w 2899"/>
                <a:gd name="T35" fmla="*/ 2097 h 5134"/>
                <a:gd name="T36" fmla="*/ 1137 w 2899"/>
                <a:gd name="T37" fmla="*/ 2328 h 5134"/>
                <a:gd name="T38" fmla="*/ 1058 w 2899"/>
                <a:gd name="T39" fmla="*/ 2553 h 5134"/>
                <a:gd name="T40" fmla="*/ 963 w 2899"/>
                <a:gd name="T41" fmla="*/ 2771 h 5134"/>
                <a:gd name="T42" fmla="*/ 853 w 2899"/>
                <a:gd name="T43" fmla="*/ 2982 h 5134"/>
                <a:gd name="T44" fmla="*/ 729 w 2899"/>
                <a:gd name="T45" fmla="*/ 3185 h 5134"/>
                <a:gd name="T46" fmla="*/ 590 w 2899"/>
                <a:gd name="T47" fmla="*/ 3378 h 5134"/>
                <a:gd name="T48" fmla="*/ 438 w 2899"/>
                <a:gd name="T49" fmla="*/ 3560 h 5134"/>
                <a:gd name="T50" fmla="*/ 272 w 2899"/>
                <a:gd name="T51" fmla="*/ 3731 h 5134"/>
                <a:gd name="T52" fmla="*/ 95 w 2899"/>
                <a:gd name="T53" fmla="*/ 3892 h 5134"/>
                <a:gd name="T54" fmla="*/ 0 w 2899"/>
                <a:gd name="T55" fmla="*/ 3967 h 5134"/>
                <a:gd name="T56" fmla="*/ 455 w 2899"/>
                <a:gd name="T57" fmla="*/ 4656 h 5134"/>
                <a:gd name="T58" fmla="*/ 1160 w 2899"/>
                <a:gd name="T59" fmla="*/ 5134 h 5134"/>
                <a:gd name="T60" fmla="*/ 1853 w 2899"/>
                <a:gd name="T61" fmla="*/ 4417 h 5134"/>
                <a:gd name="T62" fmla="*/ 1280 w 2899"/>
                <a:gd name="T63" fmla="*/ 3598 h 5134"/>
                <a:gd name="T64" fmla="*/ 1272 w 2899"/>
                <a:gd name="T65" fmla="*/ 3593 h 5134"/>
                <a:gd name="T66" fmla="*/ 1339 w 2899"/>
                <a:gd name="T67" fmla="*/ 3492 h 5134"/>
                <a:gd name="T68" fmla="*/ 1464 w 2899"/>
                <a:gd name="T69" fmla="*/ 3284 h 5134"/>
                <a:gd name="T70" fmla="*/ 1574 w 2899"/>
                <a:gd name="T71" fmla="*/ 3070 h 5134"/>
                <a:gd name="T72" fmla="*/ 1672 w 2899"/>
                <a:gd name="T73" fmla="*/ 2850 h 5134"/>
                <a:gd name="T74" fmla="*/ 1715 w 2899"/>
                <a:gd name="T75" fmla="*/ 2737 h 5134"/>
                <a:gd name="T76" fmla="*/ 1746 w 2899"/>
                <a:gd name="T77" fmla="*/ 2743 h 5134"/>
                <a:gd name="T78" fmla="*/ 2717 w 2899"/>
                <a:gd name="T79" fmla="*/ 2753 h 5134"/>
                <a:gd name="T80" fmla="*/ 2899 w 2899"/>
                <a:gd name="T81" fmla="*/ 1772 h 5134"/>
                <a:gd name="T82" fmla="*/ 1968 w 2899"/>
                <a:gd name="T83" fmla="*/ 1404 h 5134"/>
                <a:gd name="T84" fmla="*/ 1964 w 2899"/>
                <a:gd name="T85" fmla="*/ 1404 h 51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Lst>
              <a:rect l="0" t="0" r="r" b="b"/>
              <a:pathLst>
                <a:path w="2899" h="5134">
                  <a:moveTo>
                    <a:pt x="1964" y="1404"/>
                  </a:moveTo>
                  <a:lnTo>
                    <a:pt x="1965" y="1244"/>
                  </a:lnTo>
                  <a:lnTo>
                    <a:pt x="1952" y="1004"/>
                  </a:lnTo>
                  <a:lnTo>
                    <a:pt x="1937" y="844"/>
                  </a:lnTo>
                  <a:lnTo>
                    <a:pt x="1925" y="763"/>
                  </a:lnTo>
                  <a:lnTo>
                    <a:pt x="1948" y="756"/>
                  </a:lnTo>
                  <a:lnTo>
                    <a:pt x="2804" y="298"/>
                  </a:lnTo>
                  <a:lnTo>
                    <a:pt x="2706" y="0"/>
                  </a:lnTo>
                  <a:lnTo>
                    <a:pt x="1155" y="432"/>
                  </a:lnTo>
                  <a:lnTo>
                    <a:pt x="1167" y="472"/>
                  </a:lnTo>
                  <a:lnTo>
                    <a:pt x="1178" y="513"/>
                  </a:lnTo>
                  <a:lnTo>
                    <a:pt x="1210" y="638"/>
                  </a:lnTo>
                  <a:lnTo>
                    <a:pt x="1254" y="886"/>
                  </a:lnTo>
                  <a:lnTo>
                    <a:pt x="1280" y="1133"/>
                  </a:lnTo>
                  <a:lnTo>
                    <a:pt x="1286" y="1379"/>
                  </a:lnTo>
                  <a:lnTo>
                    <a:pt x="1274" y="1623"/>
                  </a:lnTo>
                  <a:lnTo>
                    <a:pt x="1246" y="1862"/>
                  </a:lnTo>
                  <a:lnTo>
                    <a:pt x="1199" y="2097"/>
                  </a:lnTo>
                  <a:lnTo>
                    <a:pt x="1137" y="2328"/>
                  </a:lnTo>
                  <a:lnTo>
                    <a:pt x="1058" y="2553"/>
                  </a:lnTo>
                  <a:lnTo>
                    <a:pt x="963" y="2771"/>
                  </a:lnTo>
                  <a:lnTo>
                    <a:pt x="853" y="2982"/>
                  </a:lnTo>
                  <a:lnTo>
                    <a:pt x="729" y="3185"/>
                  </a:lnTo>
                  <a:lnTo>
                    <a:pt x="590" y="3378"/>
                  </a:lnTo>
                  <a:lnTo>
                    <a:pt x="438" y="3560"/>
                  </a:lnTo>
                  <a:lnTo>
                    <a:pt x="272" y="3731"/>
                  </a:lnTo>
                  <a:lnTo>
                    <a:pt x="95" y="3892"/>
                  </a:lnTo>
                  <a:lnTo>
                    <a:pt x="0" y="3967"/>
                  </a:lnTo>
                  <a:lnTo>
                    <a:pt x="455" y="4656"/>
                  </a:lnTo>
                  <a:lnTo>
                    <a:pt x="1160" y="5134"/>
                  </a:lnTo>
                  <a:lnTo>
                    <a:pt x="1853" y="4417"/>
                  </a:lnTo>
                  <a:lnTo>
                    <a:pt x="1280" y="3598"/>
                  </a:lnTo>
                  <a:lnTo>
                    <a:pt x="1272" y="3593"/>
                  </a:lnTo>
                  <a:lnTo>
                    <a:pt x="1339" y="3492"/>
                  </a:lnTo>
                  <a:lnTo>
                    <a:pt x="1464" y="3284"/>
                  </a:lnTo>
                  <a:lnTo>
                    <a:pt x="1574" y="3070"/>
                  </a:lnTo>
                  <a:lnTo>
                    <a:pt x="1672" y="2850"/>
                  </a:lnTo>
                  <a:lnTo>
                    <a:pt x="1715" y="2737"/>
                  </a:lnTo>
                  <a:lnTo>
                    <a:pt x="1746" y="2743"/>
                  </a:lnTo>
                  <a:lnTo>
                    <a:pt x="2717" y="2753"/>
                  </a:lnTo>
                  <a:lnTo>
                    <a:pt x="2899" y="1772"/>
                  </a:lnTo>
                  <a:lnTo>
                    <a:pt x="1968" y="1404"/>
                  </a:lnTo>
                  <a:lnTo>
                    <a:pt x="1964" y="1404"/>
                  </a:lnTo>
                  <a:close/>
                </a:path>
              </a:pathLst>
            </a:custGeom>
            <a:solidFill>
              <a:schemeClr val="accent6">
                <a:lumMod val="75000"/>
              </a:schemeClr>
            </a:solidFill>
            <a:ln>
              <a:noFill/>
            </a:ln>
            <a:extLst>
              <a:ext uri="{91240B29-F687-4F45-9708-019B960494DF}">
                <a14:hiddenLine xmlns:a14="http://schemas.microsoft.com/office/drawing/2010/main" w="9525">
                  <a:solidFill>
                    <a:srgbClr val="000000"/>
                  </a:solidFill>
                  <a:round/>
                </a14:hiddenLine>
              </a:ext>
            </a:extLst>
          </xdr:spPr>
          <xdr:txBody>
            <a:bodyPr vert="horz" wrap="square" lIns="68580" tIns="34290" rIns="68580" bIns="34290" numCol="1" anchor="t" anchorCtr="0" compatLnSpc="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grpSp>
      <xdr:sp macro="" textlink="">
        <xdr:nvSpPr>
          <xdr:cNvPr id="24" name="Oval 16">
            <a:extLst>
              <a:ext uri="{FF2B5EF4-FFF2-40B4-BE49-F238E27FC236}">
                <a16:creationId xmlns:a16="http://schemas.microsoft.com/office/drawing/2014/main" id="{00000000-0008-0000-0100-000018000000}"/>
              </a:ext>
            </a:extLst>
          </xdr:cNvPr>
          <xdr:cNvSpPr/>
        </xdr:nvSpPr>
        <xdr:spPr>
          <a:xfrm>
            <a:off x="5033882" y="2841111"/>
            <a:ext cx="2124236" cy="2124236"/>
          </a:xfrm>
          <a:prstGeom prst="ellipse">
            <a:avLst/>
          </a:prstGeom>
          <a:solidFill>
            <a:schemeClr val="bg2">
              <a:lumMod val="50000"/>
              <a:alpha val="50000"/>
            </a:schemeClr>
          </a:solidFill>
          <a:ln>
            <a:noFill/>
          </a:ln>
        </xdr:spPr>
        <xdr:style>
          <a:lnRef idx="0">
            <a:scrgbClr r="0" g="0" b="0"/>
          </a:lnRef>
          <a:fillRef idx="0">
            <a:scrgbClr r="0" g="0" b="0"/>
          </a:fillRef>
          <a:effectRef idx="0">
            <a:scrgbClr r="0" g="0" b="0"/>
          </a:effectRef>
          <a:fontRef idx="minor">
            <a:schemeClr val="lt1"/>
          </a:fontRef>
        </xdr:style>
        <xdr:txBody>
          <a:bodyPr wrap="square" lIns="0" rIns="0"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350" b="1" cap="all">
                <a:solidFill>
                  <a:schemeClr val="bg1"/>
                </a:solidFill>
              </a:rPr>
              <a:t>PROGRAMA DE TRANSPARENCIA Y ÉTICA PÚBLICA</a:t>
            </a:r>
          </a:p>
        </xdr:txBody>
      </xdr:sp>
    </xdr:grpSp>
    <xdr:clientData/>
  </xdr:twoCellAnchor>
  <xdr:oneCellAnchor>
    <xdr:from>
      <xdr:col>0</xdr:col>
      <xdr:colOff>695325</xdr:colOff>
      <xdr:row>11</xdr:row>
      <xdr:rowOff>152400</xdr:rowOff>
    </xdr:from>
    <xdr:ext cx="1846339" cy="284822"/>
    <xdr:sp macro="" textlink="">
      <xdr:nvSpPr>
        <xdr:cNvPr id="30" name="CuadroTexto 29">
          <a:hlinkClick xmlns:r="http://schemas.openxmlformats.org/officeDocument/2006/relationships" r:id="rId7"/>
          <a:extLst>
            <a:ext uri="{FF2B5EF4-FFF2-40B4-BE49-F238E27FC236}">
              <a16:creationId xmlns:a16="http://schemas.microsoft.com/office/drawing/2014/main" id="{00000000-0008-0000-0100-00001E000000}"/>
            </a:ext>
          </a:extLst>
        </xdr:cNvPr>
        <xdr:cNvSpPr txBox="1"/>
      </xdr:nvSpPr>
      <xdr:spPr>
        <a:xfrm>
          <a:off x="695325" y="2247900"/>
          <a:ext cx="1845945" cy="28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a:rPr>
            <a:t>1.1.</a:t>
          </a:r>
          <a:r>
            <a:rPr lang="es-CO" sz="1100" baseline="0">
              <a:latin typeface="Nunito"/>
            </a:rPr>
            <a:t> Riesgos de corrupción</a:t>
          </a:r>
          <a:endParaRPr lang="es-CO" sz="1100">
            <a:latin typeface="Nunito"/>
          </a:endParaRPr>
        </a:p>
      </xdr:txBody>
    </xdr:sp>
    <xdr:clientData/>
  </xdr:oneCellAnchor>
  <xdr:oneCellAnchor>
    <xdr:from>
      <xdr:col>0</xdr:col>
      <xdr:colOff>685800</xdr:colOff>
      <xdr:row>13</xdr:row>
      <xdr:rowOff>85725</xdr:rowOff>
    </xdr:from>
    <xdr:ext cx="2601866" cy="284822"/>
    <xdr:sp macro="" textlink="">
      <xdr:nvSpPr>
        <xdr:cNvPr id="31" name="CuadroTexto 30">
          <a:hlinkClick xmlns:r="http://schemas.openxmlformats.org/officeDocument/2006/relationships" r:id="rId8"/>
          <a:extLst>
            <a:ext uri="{FF2B5EF4-FFF2-40B4-BE49-F238E27FC236}">
              <a16:creationId xmlns:a16="http://schemas.microsoft.com/office/drawing/2014/main" id="{00000000-0008-0000-0100-00001F000000}"/>
            </a:ext>
          </a:extLst>
        </xdr:cNvPr>
        <xdr:cNvSpPr txBox="1"/>
      </xdr:nvSpPr>
      <xdr:spPr>
        <a:xfrm>
          <a:off x="685800" y="2562225"/>
          <a:ext cx="2601595" cy="28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a:rPr>
            <a:t>1.2. Riesgos para la Integridad pública</a:t>
          </a:r>
        </a:p>
      </xdr:txBody>
    </xdr:sp>
    <xdr:clientData/>
  </xdr:oneCellAnchor>
  <xdr:oneCellAnchor>
    <xdr:from>
      <xdr:col>0</xdr:col>
      <xdr:colOff>685800</xdr:colOff>
      <xdr:row>15</xdr:row>
      <xdr:rowOff>19050</xdr:rowOff>
    </xdr:from>
    <xdr:ext cx="1438984" cy="284822"/>
    <xdr:sp macro="" textlink="">
      <xdr:nvSpPr>
        <xdr:cNvPr id="32" name="CuadroTexto 31">
          <a:hlinkClick xmlns:r="http://schemas.openxmlformats.org/officeDocument/2006/relationships" r:id="rId9"/>
          <a:extLst>
            <a:ext uri="{FF2B5EF4-FFF2-40B4-BE49-F238E27FC236}">
              <a16:creationId xmlns:a16="http://schemas.microsoft.com/office/drawing/2014/main" id="{00000000-0008-0000-0100-000020000000}"/>
            </a:ext>
          </a:extLst>
        </xdr:cNvPr>
        <xdr:cNvSpPr txBox="1"/>
      </xdr:nvSpPr>
      <xdr:spPr>
        <a:xfrm>
          <a:off x="685800" y="2876550"/>
          <a:ext cx="1438910" cy="28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a:rPr>
            <a:t>1.3. LAFT - FDADM</a:t>
          </a:r>
        </a:p>
      </xdr:txBody>
    </xdr:sp>
    <xdr:clientData/>
  </xdr:oneCellAnchor>
  <xdr:oneCellAnchor>
    <xdr:from>
      <xdr:col>7</xdr:col>
      <xdr:colOff>504825</xdr:colOff>
      <xdr:row>11</xdr:row>
      <xdr:rowOff>123825</xdr:rowOff>
    </xdr:from>
    <xdr:ext cx="1278876" cy="264560"/>
    <xdr:sp macro="" textlink="">
      <xdr:nvSpPr>
        <xdr:cNvPr id="33" name="CuadroTexto 32">
          <a:hlinkClick xmlns:r="http://schemas.openxmlformats.org/officeDocument/2006/relationships" r:id="rId10"/>
          <a:extLst>
            <a:ext uri="{FF2B5EF4-FFF2-40B4-BE49-F238E27FC236}">
              <a16:creationId xmlns:a16="http://schemas.microsoft.com/office/drawing/2014/main" id="{00000000-0008-0000-0100-000021000000}"/>
            </a:ext>
          </a:extLst>
        </xdr:cNvPr>
        <xdr:cNvSpPr txBox="1"/>
      </xdr:nvSpPr>
      <xdr:spPr>
        <a:xfrm>
          <a:off x="5762625" y="2219325"/>
          <a:ext cx="127825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2.1. Redes internas</a:t>
          </a:r>
        </a:p>
      </xdr:txBody>
    </xdr:sp>
    <xdr:clientData/>
  </xdr:oneCellAnchor>
  <xdr:oneCellAnchor>
    <xdr:from>
      <xdr:col>7</xdr:col>
      <xdr:colOff>504825</xdr:colOff>
      <xdr:row>13</xdr:row>
      <xdr:rowOff>9525</xdr:rowOff>
    </xdr:from>
    <xdr:ext cx="1303690" cy="264560"/>
    <xdr:sp macro="" textlink="">
      <xdr:nvSpPr>
        <xdr:cNvPr id="34" name="CuadroTexto 33">
          <a:hlinkClick xmlns:r="http://schemas.openxmlformats.org/officeDocument/2006/relationships" r:id="rId11"/>
          <a:extLst>
            <a:ext uri="{FF2B5EF4-FFF2-40B4-BE49-F238E27FC236}">
              <a16:creationId xmlns:a16="http://schemas.microsoft.com/office/drawing/2014/main" id="{00000000-0008-0000-0100-000022000000}"/>
            </a:ext>
          </a:extLst>
        </xdr:cNvPr>
        <xdr:cNvSpPr txBox="1"/>
      </xdr:nvSpPr>
      <xdr:spPr>
        <a:xfrm>
          <a:off x="5762625" y="2486025"/>
          <a:ext cx="130365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2.1. Redes externas</a:t>
          </a:r>
        </a:p>
      </xdr:txBody>
    </xdr:sp>
    <xdr:clientData/>
  </xdr:oneCellAnchor>
  <xdr:oneCellAnchor>
    <xdr:from>
      <xdr:col>7</xdr:col>
      <xdr:colOff>457200</xdr:colOff>
      <xdr:row>24</xdr:row>
      <xdr:rowOff>133350</xdr:rowOff>
    </xdr:from>
    <xdr:ext cx="2254207" cy="264560"/>
    <xdr:sp macro="" textlink="">
      <xdr:nvSpPr>
        <xdr:cNvPr id="37" name="CuadroTexto 36">
          <a:hlinkClick xmlns:r="http://schemas.openxmlformats.org/officeDocument/2006/relationships" r:id="rId12"/>
          <a:extLst>
            <a:ext uri="{FF2B5EF4-FFF2-40B4-BE49-F238E27FC236}">
              <a16:creationId xmlns:a16="http://schemas.microsoft.com/office/drawing/2014/main" id="{00000000-0008-0000-0100-000025000000}"/>
            </a:ext>
          </a:extLst>
        </xdr:cNvPr>
        <xdr:cNvSpPr txBox="1"/>
      </xdr:nvSpPr>
      <xdr:spPr>
        <a:xfrm>
          <a:off x="5715000" y="4705350"/>
          <a:ext cx="225361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3.3. Integridad en el servicio público</a:t>
          </a:r>
        </a:p>
      </xdr:txBody>
    </xdr:sp>
    <xdr:clientData/>
  </xdr:oneCellAnchor>
  <xdr:oneCellAnchor>
    <xdr:from>
      <xdr:col>4</xdr:col>
      <xdr:colOff>647700</xdr:colOff>
      <xdr:row>30</xdr:row>
      <xdr:rowOff>19050</xdr:rowOff>
    </xdr:from>
    <xdr:ext cx="2022798" cy="264560"/>
    <xdr:sp macro="" textlink="">
      <xdr:nvSpPr>
        <xdr:cNvPr id="38" name="CuadroTexto 37">
          <a:hlinkClick xmlns:r="http://schemas.openxmlformats.org/officeDocument/2006/relationships" r:id="rId13"/>
          <a:extLst>
            <a:ext uri="{FF2B5EF4-FFF2-40B4-BE49-F238E27FC236}">
              <a16:creationId xmlns:a16="http://schemas.microsoft.com/office/drawing/2014/main" id="{00000000-0008-0000-0100-000026000000}"/>
            </a:ext>
          </a:extLst>
        </xdr:cNvPr>
        <xdr:cNvSpPr txBox="1"/>
      </xdr:nvSpPr>
      <xdr:spPr>
        <a:xfrm>
          <a:off x="3705225" y="5734050"/>
          <a:ext cx="202247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4.1. Racionalización</a:t>
          </a:r>
          <a:r>
            <a:rPr lang="es-CO" sz="1100" baseline="0"/>
            <a:t> de Trámites</a:t>
          </a:r>
          <a:endParaRPr lang="es-CO" sz="1100"/>
        </a:p>
      </xdr:txBody>
    </xdr:sp>
    <xdr:clientData/>
  </xdr:oneCellAnchor>
  <xdr:oneCellAnchor>
    <xdr:from>
      <xdr:col>4</xdr:col>
      <xdr:colOff>638175</xdr:colOff>
      <xdr:row>31</xdr:row>
      <xdr:rowOff>85725</xdr:rowOff>
    </xdr:from>
    <xdr:ext cx="2416559" cy="264560"/>
    <xdr:sp macro="" textlink="">
      <xdr:nvSpPr>
        <xdr:cNvPr id="39" name="CuadroTexto 38">
          <a:hlinkClick xmlns:r="http://schemas.openxmlformats.org/officeDocument/2006/relationships" r:id="rId14"/>
          <a:extLst>
            <a:ext uri="{FF2B5EF4-FFF2-40B4-BE49-F238E27FC236}">
              <a16:creationId xmlns:a16="http://schemas.microsoft.com/office/drawing/2014/main" id="{00000000-0008-0000-0100-000027000000}"/>
            </a:ext>
          </a:extLst>
        </xdr:cNvPr>
        <xdr:cNvSpPr txBox="1"/>
      </xdr:nvSpPr>
      <xdr:spPr>
        <a:xfrm>
          <a:off x="3695700" y="5991225"/>
          <a:ext cx="241617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4.2. Relacionamiento</a:t>
          </a:r>
          <a:r>
            <a:rPr lang="es-CO" sz="1100" baseline="0"/>
            <a:t> con el </a:t>
          </a:r>
          <a:r>
            <a:rPr lang="es-CO" sz="1100"/>
            <a:t>Ciudadano</a:t>
          </a:r>
        </a:p>
      </xdr:txBody>
    </xdr:sp>
    <xdr:clientData/>
  </xdr:oneCellAnchor>
  <xdr:oneCellAnchor>
    <xdr:from>
      <xdr:col>4</xdr:col>
      <xdr:colOff>628650</xdr:colOff>
      <xdr:row>32</xdr:row>
      <xdr:rowOff>161925</xdr:rowOff>
    </xdr:from>
    <xdr:ext cx="1678536" cy="264560"/>
    <xdr:sp macro="" textlink="">
      <xdr:nvSpPr>
        <xdr:cNvPr id="40" name="CuadroTexto 39">
          <a:hlinkClick xmlns:r="http://schemas.openxmlformats.org/officeDocument/2006/relationships" r:id="rId15"/>
          <a:extLst>
            <a:ext uri="{FF2B5EF4-FFF2-40B4-BE49-F238E27FC236}">
              <a16:creationId xmlns:a16="http://schemas.microsoft.com/office/drawing/2014/main" id="{00000000-0008-0000-0100-000028000000}"/>
            </a:ext>
          </a:extLst>
        </xdr:cNvPr>
        <xdr:cNvSpPr txBox="1"/>
      </xdr:nvSpPr>
      <xdr:spPr>
        <a:xfrm>
          <a:off x="3686175" y="6257925"/>
          <a:ext cx="167830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4.3. Conflicto de Intereses</a:t>
          </a:r>
        </a:p>
      </xdr:txBody>
    </xdr:sp>
    <xdr:clientData/>
  </xdr:oneCellAnchor>
  <xdr:oneCellAnchor>
    <xdr:from>
      <xdr:col>0</xdr:col>
      <xdr:colOff>685800</xdr:colOff>
      <xdr:row>16</xdr:row>
      <xdr:rowOff>161925</xdr:rowOff>
    </xdr:from>
    <xdr:ext cx="1763303" cy="284822"/>
    <xdr:sp macro="" textlink="">
      <xdr:nvSpPr>
        <xdr:cNvPr id="41" name="CuadroTexto 40">
          <a:hlinkClick xmlns:r="http://schemas.openxmlformats.org/officeDocument/2006/relationships" r:id="rId16"/>
          <a:extLst>
            <a:ext uri="{FF2B5EF4-FFF2-40B4-BE49-F238E27FC236}">
              <a16:creationId xmlns:a16="http://schemas.microsoft.com/office/drawing/2014/main" id="{00000000-0008-0000-0100-000029000000}"/>
            </a:ext>
          </a:extLst>
        </xdr:cNvPr>
        <xdr:cNvSpPr txBox="1"/>
      </xdr:nvSpPr>
      <xdr:spPr>
        <a:xfrm>
          <a:off x="685800" y="3209925"/>
          <a:ext cx="1762760" cy="28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a:rPr>
            <a:t>1.4. Canales de denuncia</a:t>
          </a:r>
        </a:p>
      </xdr:txBody>
    </xdr:sp>
    <xdr:clientData/>
  </xdr:oneCellAnchor>
  <xdr:oneCellAnchor>
    <xdr:from>
      <xdr:col>0</xdr:col>
      <xdr:colOff>695325</xdr:colOff>
      <xdr:row>18</xdr:row>
      <xdr:rowOff>85725</xdr:rowOff>
    </xdr:from>
    <xdr:ext cx="1542795" cy="284822"/>
    <xdr:sp macro="" textlink="">
      <xdr:nvSpPr>
        <xdr:cNvPr id="42" name="CuadroTexto 41">
          <a:hlinkClick xmlns:r="http://schemas.openxmlformats.org/officeDocument/2006/relationships" r:id="rId17"/>
          <a:extLst>
            <a:ext uri="{FF2B5EF4-FFF2-40B4-BE49-F238E27FC236}">
              <a16:creationId xmlns:a16="http://schemas.microsoft.com/office/drawing/2014/main" id="{00000000-0008-0000-0100-00002A000000}"/>
            </a:ext>
          </a:extLst>
        </xdr:cNvPr>
        <xdr:cNvSpPr txBox="1"/>
      </xdr:nvSpPr>
      <xdr:spPr>
        <a:xfrm>
          <a:off x="695325" y="3514725"/>
          <a:ext cx="1542415" cy="28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a:rPr>
            <a:t>1.5. Debida diligencia</a:t>
          </a:r>
        </a:p>
      </xdr:txBody>
    </xdr:sp>
    <xdr:clientData/>
  </xdr:oneCellAnchor>
  <xdr:oneCellAnchor>
    <xdr:from>
      <xdr:col>7</xdr:col>
      <xdr:colOff>466725</xdr:colOff>
      <xdr:row>21</xdr:row>
      <xdr:rowOff>161925</xdr:rowOff>
    </xdr:from>
    <xdr:ext cx="3173626" cy="264560"/>
    <xdr:sp macro="" textlink="">
      <xdr:nvSpPr>
        <xdr:cNvPr id="3" name="CuadroTexto 2">
          <a:hlinkClick xmlns:r="http://schemas.openxmlformats.org/officeDocument/2006/relationships" r:id="rId18"/>
          <a:extLst>
            <a:ext uri="{FF2B5EF4-FFF2-40B4-BE49-F238E27FC236}">
              <a16:creationId xmlns:a16="http://schemas.microsoft.com/office/drawing/2014/main" id="{00000000-0008-0000-0100-000003000000}"/>
            </a:ext>
          </a:extLst>
        </xdr:cNvPr>
        <xdr:cNvSpPr txBox="1"/>
      </xdr:nvSpPr>
      <xdr:spPr>
        <a:xfrm>
          <a:off x="5724525" y="4162425"/>
          <a:ext cx="317309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3.1. Acceso</a:t>
          </a:r>
          <a:r>
            <a:rPr lang="es-CO" sz="1100" baseline="0"/>
            <a:t> a la Información Pública y Transparencia</a:t>
          </a:r>
          <a:endParaRPr lang="es-CO" sz="1100"/>
        </a:p>
      </xdr:txBody>
    </xdr:sp>
    <xdr:clientData/>
  </xdr:oneCellAnchor>
  <xdr:oneCellAnchor>
    <xdr:from>
      <xdr:col>7</xdr:col>
      <xdr:colOff>466725</xdr:colOff>
      <xdr:row>23</xdr:row>
      <xdr:rowOff>47625</xdr:rowOff>
    </xdr:from>
    <xdr:ext cx="3183372" cy="264560"/>
    <xdr:sp macro="" textlink="">
      <xdr:nvSpPr>
        <xdr:cNvPr id="43" name="CuadroTexto 42">
          <a:hlinkClick xmlns:r="http://schemas.openxmlformats.org/officeDocument/2006/relationships" r:id="rId19"/>
          <a:extLst>
            <a:ext uri="{FF2B5EF4-FFF2-40B4-BE49-F238E27FC236}">
              <a16:creationId xmlns:a16="http://schemas.microsoft.com/office/drawing/2014/main" id="{00000000-0008-0000-0100-00002B000000}"/>
            </a:ext>
          </a:extLst>
        </xdr:cNvPr>
        <xdr:cNvSpPr txBox="1"/>
      </xdr:nvSpPr>
      <xdr:spPr>
        <a:xfrm>
          <a:off x="5724525" y="4429125"/>
          <a:ext cx="318325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3.2. Participación</a:t>
          </a:r>
          <a:r>
            <a:rPr lang="es-CO" sz="1100" baseline="0"/>
            <a:t> CIudadana y Rendición de Cuentas</a:t>
          </a:r>
          <a:endParaRPr lang="es-CO"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266700</xdr:colOff>
      <xdr:row>0</xdr:row>
      <xdr:rowOff>28575</xdr:rowOff>
    </xdr:from>
    <xdr:to>
      <xdr:col>0</xdr:col>
      <xdr:colOff>1323975</xdr:colOff>
      <xdr:row>2</xdr:row>
      <xdr:rowOff>504825</xdr:rowOff>
    </xdr:to>
    <xdr:pic>
      <xdr:nvPicPr>
        <xdr:cNvPr id="2" name="Picture 647898253">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28575"/>
          <a:ext cx="1057275" cy="1057275"/>
        </a:xfrm>
        <a:prstGeom prst="rect">
          <a:avLst/>
        </a:prstGeom>
      </xdr:spPr>
    </xdr:pic>
    <xdr:clientData/>
  </xdr:twoCellAnchor>
  <xdr:twoCellAnchor>
    <xdr:from>
      <xdr:col>14</xdr:col>
      <xdr:colOff>400051</xdr:colOff>
      <xdr:row>0</xdr:row>
      <xdr:rowOff>171449</xdr:rowOff>
    </xdr:from>
    <xdr:to>
      <xdr:col>14</xdr:col>
      <xdr:colOff>1133475</xdr:colOff>
      <xdr:row>2</xdr:row>
      <xdr:rowOff>209549</xdr:rowOff>
    </xdr:to>
    <xdr:grpSp>
      <xdr:nvGrpSpPr>
        <xdr:cNvPr id="3" name="Group 5581">
          <a:hlinkClick xmlns:r="http://schemas.openxmlformats.org/officeDocument/2006/relationships" r:id="rId2"/>
          <a:extLst>
            <a:ext uri="{FF2B5EF4-FFF2-40B4-BE49-F238E27FC236}">
              <a16:creationId xmlns:a16="http://schemas.microsoft.com/office/drawing/2014/main" id="{00000000-0008-0000-0200-000003000000}"/>
            </a:ext>
          </a:extLst>
        </xdr:cNvPr>
        <xdr:cNvGrpSpPr/>
      </xdr:nvGrpSpPr>
      <xdr:grpSpPr>
        <a:xfrm>
          <a:off x="21374101" y="171449"/>
          <a:ext cx="733424" cy="619125"/>
          <a:chOff x="-1" y="0"/>
          <a:chExt cx="2461207" cy="2465512"/>
        </a:xfrm>
      </xdr:grpSpPr>
      <xdr:sp macro="" textlink="">
        <xdr:nvSpPr>
          <xdr:cNvPr id="4" name="Shape 5568">
            <a:extLst>
              <a:ext uri="{FF2B5EF4-FFF2-40B4-BE49-F238E27FC236}">
                <a16:creationId xmlns:a16="http://schemas.microsoft.com/office/drawing/2014/main" id="{00000000-0008-0000-0200-000004000000}"/>
              </a:ext>
            </a:extLst>
          </xdr:cNvPr>
          <xdr:cNvSpPr/>
        </xdr:nvSpPr>
        <xdr:spPr>
          <a:xfrm flipH="1">
            <a:off x="178138" y="272859"/>
            <a:ext cx="2008078" cy="2008078"/>
          </a:xfrm>
          <a:custGeom>
            <a:avLst/>
            <a:gdLst/>
            <a:ahLst/>
            <a:cxnLst>
              <a:cxn ang="0">
                <a:pos x="wd2" y="hd2"/>
              </a:cxn>
              <a:cxn ang="5400000">
                <a:pos x="wd2" y="hd2"/>
              </a:cxn>
              <a:cxn ang="10800000">
                <a:pos x="wd2" y="hd2"/>
              </a:cxn>
              <a:cxn ang="16200000">
                <a:pos x="wd2" y="hd2"/>
              </a:cxn>
            </a:cxnLst>
            <a:rect l="0" t="0" r="r" b="b"/>
            <a:pathLst>
              <a:path w="21600" h="21600" extrusionOk="0">
                <a:moveTo>
                  <a:pt x="21039" y="9023"/>
                </a:moveTo>
                <a:cubicBezTo>
                  <a:pt x="19730" y="9023"/>
                  <a:pt x="19730" y="9023"/>
                  <a:pt x="19730" y="9023"/>
                </a:cubicBezTo>
                <a:cubicBezTo>
                  <a:pt x="19636" y="8556"/>
                  <a:pt x="19496" y="8088"/>
                  <a:pt x="19332" y="7644"/>
                </a:cubicBezTo>
                <a:cubicBezTo>
                  <a:pt x="20455" y="7013"/>
                  <a:pt x="20455" y="7013"/>
                  <a:pt x="20455" y="7013"/>
                </a:cubicBezTo>
                <a:cubicBezTo>
                  <a:pt x="20712" y="6849"/>
                  <a:pt x="20805" y="6522"/>
                  <a:pt x="20642" y="6265"/>
                </a:cubicBezTo>
                <a:cubicBezTo>
                  <a:pt x="19543" y="4325"/>
                  <a:pt x="19543" y="4325"/>
                  <a:pt x="19543" y="4325"/>
                </a:cubicBezTo>
                <a:cubicBezTo>
                  <a:pt x="19379" y="4068"/>
                  <a:pt x="19052" y="3974"/>
                  <a:pt x="18771" y="4138"/>
                </a:cubicBezTo>
                <a:cubicBezTo>
                  <a:pt x="17626" y="4792"/>
                  <a:pt x="17626" y="4792"/>
                  <a:pt x="17626" y="4792"/>
                </a:cubicBezTo>
                <a:cubicBezTo>
                  <a:pt x="17322" y="4442"/>
                  <a:pt x="16971" y="4114"/>
                  <a:pt x="16621" y="3810"/>
                </a:cubicBezTo>
                <a:cubicBezTo>
                  <a:pt x="17252" y="2688"/>
                  <a:pt x="17252" y="2688"/>
                  <a:pt x="17252" y="2688"/>
                </a:cubicBezTo>
                <a:cubicBezTo>
                  <a:pt x="17416" y="2431"/>
                  <a:pt x="17322" y="2104"/>
                  <a:pt x="17065" y="1940"/>
                </a:cubicBezTo>
                <a:cubicBezTo>
                  <a:pt x="15125" y="818"/>
                  <a:pt x="15125" y="818"/>
                  <a:pt x="15125" y="818"/>
                </a:cubicBezTo>
                <a:cubicBezTo>
                  <a:pt x="14868" y="678"/>
                  <a:pt x="14517" y="771"/>
                  <a:pt x="14377" y="1029"/>
                </a:cubicBezTo>
                <a:cubicBezTo>
                  <a:pt x="13699" y="2174"/>
                  <a:pt x="13699" y="2174"/>
                  <a:pt x="13699" y="2174"/>
                </a:cubicBezTo>
                <a:cubicBezTo>
                  <a:pt x="13278" y="2034"/>
                  <a:pt x="12810" y="1917"/>
                  <a:pt x="12343" y="1847"/>
                </a:cubicBezTo>
                <a:cubicBezTo>
                  <a:pt x="12343" y="561"/>
                  <a:pt x="12343" y="561"/>
                  <a:pt x="12343" y="561"/>
                </a:cubicBezTo>
                <a:cubicBezTo>
                  <a:pt x="12343" y="257"/>
                  <a:pt x="12086" y="0"/>
                  <a:pt x="11782" y="0"/>
                </a:cubicBezTo>
                <a:cubicBezTo>
                  <a:pt x="9561" y="0"/>
                  <a:pt x="9561" y="0"/>
                  <a:pt x="9561" y="0"/>
                </a:cubicBezTo>
                <a:cubicBezTo>
                  <a:pt x="9257" y="0"/>
                  <a:pt x="9000" y="257"/>
                  <a:pt x="9000" y="561"/>
                </a:cubicBezTo>
                <a:cubicBezTo>
                  <a:pt x="9000" y="1870"/>
                  <a:pt x="9000" y="1870"/>
                  <a:pt x="9000" y="1870"/>
                </a:cubicBezTo>
                <a:cubicBezTo>
                  <a:pt x="8532" y="1964"/>
                  <a:pt x="8088" y="2104"/>
                  <a:pt x="7644" y="2268"/>
                </a:cubicBezTo>
                <a:cubicBezTo>
                  <a:pt x="7013" y="1145"/>
                  <a:pt x="7013" y="1145"/>
                  <a:pt x="7013" y="1145"/>
                </a:cubicBezTo>
                <a:cubicBezTo>
                  <a:pt x="6849" y="888"/>
                  <a:pt x="6522" y="795"/>
                  <a:pt x="6242" y="958"/>
                </a:cubicBezTo>
                <a:cubicBezTo>
                  <a:pt x="4325" y="2057"/>
                  <a:pt x="4325" y="2057"/>
                  <a:pt x="4325" y="2057"/>
                </a:cubicBezTo>
                <a:cubicBezTo>
                  <a:pt x="4068" y="2221"/>
                  <a:pt x="3974" y="2548"/>
                  <a:pt x="4114" y="2829"/>
                </a:cubicBezTo>
                <a:cubicBezTo>
                  <a:pt x="4792" y="3974"/>
                  <a:pt x="4792" y="3974"/>
                  <a:pt x="4792" y="3974"/>
                </a:cubicBezTo>
                <a:cubicBezTo>
                  <a:pt x="4442" y="4278"/>
                  <a:pt x="4114" y="4629"/>
                  <a:pt x="3810" y="4979"/>
                </a:cubicBezTo>
                <a:cubicBezTo>
                  <a:pt x="2688" y="4348"/>
                  <a:pt x="2688" y="4348"/>
                  <a:pt x="2688" y="4348"/>
                </a:cubicBezTo>
                <a:cubicBezTo>
                  <a:pt x="2431" y="4184"/>
                  <a:pt x="2081" y="4278"/>
                  <a:pt x="1940" y="4535"/>
                </a:cubicBezTo>
                <a:cubicBezTo>
                  <a:pt x="818" y="6475"/>
                  <a:pt x="818" y="6475"/>
                  <a:pt x="818" y="6475"/>
                </a:cubicBezTo>
                <a:cubicBezTo>
                  <a:pt x="678" y="6732"/>
                  <a:pt x="771" y="7083"/>
                  <a:pt x="1029" y="7223"/>
                </a:cubicBezTo>
                <a:cubicBezTo>
                  <a:pt x="2174" y="7901"/>
                  <a:pt x="2174" y="7901"/>
                  <a:pt x="2174" y="7901"/>
                </a:cubicBezTo>
                <a:cubicBezTo>
                  <a:pt x="2034" y="8322"/>
                  <a:pt x="1917" y="8790"/>
                  <a:pt x="1823" y="9257"/>
                </a:cubicBezTo>
                <a:cubicBezTo>
                  <a:pt x="561" y="9257"/>
                  <a:pt x="561" y="9257"/>
                  <a:pt x="561" y="9257"/>
                </a:cubicBezTo>
                <a:cubicBezTo>
                  <a:pt x="234" y="9257"/>
                  <a:pt x="0" y="9514"/>
                  <a:pt x="0" y="9818"/>
                </a:cubicBezTo>
                <a:cubicBezTo>
                  <a:pt x="0" y="12039"/>
                  <a:pt x="0" y="12039"/>
                  <a:pt x="0" y="12039"/>
                </a:cubicBezTo>
                <a:cubicBezTo>
                  <a:pt x="0" y="12343"/>
                  <a:pt x="234" y="12600"/>
                  <a:pt x="561" y="12600"/>
                </a:cubicBezTo>
                <a:cubicBezTo>
                  <a:pt x="1870" y="12600"/>
                  <a:pt x="1870" y="12600"/>
                  <a:pt x="1870" y="12600"/>
                </a:cubicBezTo>
                <a:cubicBezTo>
                  <a:pt x="1964" y="13068"/>
                  <a:pt x="2104" y="13512"/>
                  <a:pt x="2268" y="13956"/>
                </a:cubicBezTo>
                <a:cubicBezTo>
                  <a:pt x="1145" y="14587"/>
                  <a:pt x="1145" y="14587"/>
                  <a:pt x="1145" y="14587"/>
                </a:cubicBezTo>
                <a:cubicBezTo>
                  <a:pt x="888" y="14751"/>
                  <a:pt x="795" y="15078"/>
                  <a:pt x="958" y="15358"/>
                </a:cubicBezTo>
                <a:cubicBezTo>
                  <a:pt x="2057" y="17275"/>
                  <a:pt x="2057" y="17275"/>
                  <a:pt x="2057" y="17275"/>
                </a:cubicBezTo>
                <a:cubicBezTo>
                  <a:pt x="2221" y="17532"/>
                  <a:pt x="2548" y="17626"/>
                  <a:pt x="2829" y="17486"/>
                </a:cubicBezTo>
                <a:cubicBezTo>
                  <a:pt x="3974" y="16808"/>
                  <a:pt x="3974" y="16808"/>
                  <a:pt x="3974" y="16808"/>
                </a:cubicBezTo>
                <a:cubicBezTo>
                  <a:pt x="4278" y="17158"/>
                  <a:pt x="4629" y="17486"/>
                  <a:pt x="4979" y="17790"/>
                </a:cubicBezTo>
                <a:cubicBezTo>
                  <a:pt x="4348" y="18912"/>
                  <a:pt x="4348" y="18912"/>
                  <a:pt x="4348" y="18912"/>
                </a:cubicBezTo>
                <a:cubicBezTo>
                  <a:pt x="4184" y="19169"/>
                  <a:pt x="4278" y="19519"/>
                  <a:pt x="4535" y="19660"/>
                </a:cubicBezTo>
                <a:cubicBezTo>
                  <a:pt x="6475" y="20782"/>
                  <a:pt x="6475" y="20782"/>
                  <a:pt x="6475" y="20782"/>
                </a:cubicBezTo>
                <a:cubicBezTo>
                  <a:pt x="6732" y="20922"/>
                  <a:pt x="7083" y="20829"/>
                  <a:pt x="7223" y="20571"/>
                </a:cubicBezTo>
                <a:cubicBezTo>
                  <a:pt x="7901" y="19426"/>
                  <a:pt x="7901" y="19426"/>
                  <a:pt x="7901" y="19426"/>
                </a:cubicBezTo>
                <a:cubicBezTo>
                  <a:pt x="8322" y="19566"/>
                  <a:pt x="8790" y="19683"/>
                  <a:pt x="9257" y="19777"/>
                </a:cubicBezTo>
                <a:cubicBezTo>
                  <a:pt x="9257" y="21062"/>
                  <a:pt x="9257" y="21062"/>
                  <a:pt x="9257" y="21062"/>
                </a:cubicBezTo>
                <a:cubicBezTo>
                  <a:pt x="9257" y="21366"/>
                  <a:pt x="9514" y="21600"/>
                  <a:pt x="9818" y="21600"/>
                </a:cubicBezTo>
                <a:cubicBezTo>
                  <a:pt x="12039" y="21600"/>
                  <a:pt x="12039" y="21600"/>
                  <a:pt x="12039" y="21600"/>
                </a:cubicBezTo>
                <a:cubicBezTo>
                  <a:pt x="12343" y="21600"/>
                  <a:pt x="12600" y="21366"/>
                  <a:pt x="12600" y="21062"/>
                </a:cubicBezTo>
                <a:cubicBezTo>
                  <a:pt x="12600" y="19730"/>
                  <a:pt x="12600" y="19730"/>
                  <a:pt x="12600" y="19730"/>
                </a:cubicBezTo>
                <a:cubicBezTo>
                  <a:pt x="13044" y="19636"/>
                  <a:pt x="13512" y="19496"/>
                  <a:pt x="13956" y="19332"/>
                </a:cubicBezTo>
                <a:cubicBezTo>
                  <a:pt x="14587" y="20455"/>
                  <a:pt x="14587" y="20455"/>
                  <a:pt x="14587" y="20455"/>
                </a:cubicBezTo>
                <a:cubicBezTo>
                  <a:pt x="14751" y="20712"/>
                  <a:pt x="15078" y="20805"/>
                  <a:pt x="15335" y="20642"/>
                </a:cubicBezTo>
                <a:cubicBezTo>
                  <a:pt x="17275" y="19543"/>
                  <a:pt x="17275" y="19543"/>
                  <a:pt x="17275" y="19543"/>
                </a:cubicBezTo>
                <a:cubicBezTo>
                  <a:pt x="17532" y="19379"/>
                  <a:pt x="17626" y="19052"/>
                  <a:pt x="17462" y="18771"/>
                </a:cubicBezTo>
                <a:cubicBezTo>
                  <a:pt x="16808" y="17626"/>
                  <a:pt x="16808" y="17626"/>
                  <a:pt x="16808" y="17626"/>
                </a:cubicBezTo>
                <a:cubicBezTo>
                  <a:pt x="17158" y="17322"/>
                  <a:pt x="17486" y="16971"/>
                  <a:pt x="17790" y="16621"/>
                </a:cubicBezTo>
                <a:cubicBezTo>
                  <a:pt x="18912" y="17252"/>
                  <a:pt x="18912" y="17252"/>
                  <a:pt x="18912" y="17252"/>
                </a:cubicBezTo>
                <a:cubicBezTo>
                  <a:pt x="19169" y="17416"/>
                  <a:pt x="19496" y="17322"/>
                  <a:pt x="19660" y="17065"/>
                </a:cubicBezTo>
                <a:cubicBezTo>
                  <a:pt x="20782" y="15125"/>
                  <a:pt x="20782" y="15125"/>
                  <a:pt x="20782" y="15125"/>
                </a:cubicBezTo>
                <a:cubicBezTo>
                  <a:pt x="20922" y="14868"/>
                  <a:pt x="20829" y="14517"/>
                  <a:pt x="20571" y="14377"/>
                </a:cubicBezTo>
                <a:cubicBezTo>
                  <a:pt x="19426" y="13722"/>
                  <a:pt x="19426" y="13722"/>
                  <a:pt x="19426" y="13722"/>
                </a:cubicBezTo>
                <a:cubicBezTo>
                  <a:pt x="19566" y="13278"/>
                  <a:pt x="19683" y="12810"/>
                  <a:pt x="19777" y="12343"/>
                </a:cubicBezTo>
                <a:cubicBezTo>
                  <a:pt x="21039" y="12343"/>
                  <a:pt x="21039" y="12343"/>
                  <a:pt x="21039" y="12343"/>
                </a:cubicBezTo>
                <a:cubicBezTo>
                  <a:pt x="21343" y="12343"/>
                  <a:pt x="21600" y="12086"/>
                  <a:pt x="21600" y="11782"/>
                </a:cubicBezTo>
                <a:cubicBezTo>
                  <a:pt x="21600" y="9561"/>
                  <a:pt x="21600" y="9561"/>
                  <a:pt x="21600" y="9561"/>
                </a:cubicBezTo>
                <a:cubicBezTo>
                  <a:pt x="21600" y="9257"/>
                  <a:pt x="21343" y="9023"/>
                  <a:pt x="21039" y="9023"/>
                </a:cubicBezTo>
                <a:close/>
                <a:moveTo>
                  <a:pt x="10800" y="16574"/>
                </a:moveTo>
                <a:cubicBezTo>
                  <a:pt x="7621" y="16574"/>
                  <a:pt x="5026" y="13979"/>
                  <a:pt x="5026" y="10800"/>
                </a:cubicBezTo>
                <a:cubicBezTo>
                  <a:pt x="5026" y="7621"/>
                  <a:pt x="7621" y="5026"/>
                  <a:pt x="10800" y="5026"/>
                </a:cubicBezTo>
                <a:cubicBezTo>
                  <a:pt x="13979" y="5026"/>
                  <a:pt x="16574" y="7621"/>
                  <a:pt x="16574" y="10800"/>
                </a:cubicBezTo>
                <a:cubicBezTo>
                  <a:pt x="16574" y="13979"/>
                  <a:pt x="13979" y="16574"/>
                  <a:pt x="10800" y="16574"/>
                </a:cubicBezTo>
                <a:close/>
              </a:path>
            </a:pathLst>
          </a:custGeom>
          <a:solidFill>
            <a:srgbClr val="8497B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5" name="Shape 5569">
            <a:extLst>
              <a:ext uri="{FF2B5EF4-FFF2-40B4-BE49-F238E27FC236}">
                <a16:creationId xmlns:a16="http://schemas.microsoft.com/office/drawing/2014/main" id="{00000000-0008-0000-0200-000005000000}"/>
              </a:ext>
            </a:extLst>
          </xdr:cNvPr>
          <xdr:cNvSpPr/>
        </xdr:nvSpPr>
        <xdr:spPr>
          <a:xfrm flipH="1">
            <a:off x="1199229" y="272859"/>
            <a:ext cx="986987" cy="2008078"/>
          </a:xfrm>
          <a:custGeom>
            <a:avLst/>
            <a:gdLst/>
            <a:ahLst/>
            <a:cxnLst>
              <a:cxn ang="0">
                <a:pos x="wd2" y="hd2"/>
              </a:cxn>
              <a:cxn ang="5400000">
                <a:pos x="wd2" y="hd2"/>
              </a:cxn>
              <a:cxn ang="10800000">
                <a:pos x="wd2" y="hd2"/>
              </a:cxn>
              <a:cxn ang="16200000">
                <a:pos x="wd2" y="hd2"/>
              </a:cxn>
            </a:cxnLst>
            <a:rect l="0" t="0" r="r" b="b"/>
            <a:pathLst>
              <a:path w="21600" h="21600" extrusionOk="0">
                <a:moveTo>
                  <a:pt x="21600" y="16551"/>
                </a:moveTo>
                <a:cubicBezTo>
                  <a:pt x="15272" y="16457"/>
                  <a:pt x="10229" y="13932"/>
                  <a:pt x="10229" y="10800"/>
                </a:cubicBezTo>
                <a:cubicBezTo>
                  <a:pt x="10229" y="7691"/>
                  <a:pt x="15272" y="5143"/>
                  <a:pt x="21600" y="5049"/>
                </a:cubicBezTo>
                <a:cubicBezTo>
                  <a:pt x="21600" y="0"/>
                  <a:pt x="21600" y="0"/>
                  <a:pt x="21600" y="0"/>
                </a:cubicBezTo>
                <a:cubicBezTo>
                  <a:pt x="19459" y="0"/>
                  <a:pt x="19459" y="0"/>
                  <a:pt x="19459" y="0"/>
                </a:cubicBezTo>
                <a:cubicBezTo>
                  <a:pt x="18841" y="0"/>
                  <a:pt x="18317" y="257"/>
                  <a:pt x="18317" y="561"/>
                </a:cubicBezTo>
                <a:cubicBezTo>
                  <a:pt x="18317" y="1870"/>
                  <a:pt x="18317" y="1870"/>
                  <a:pt x="18317" y="1870"/>
                </a:cubicBezTo>
                <a:cubicBezTo>
                  <a:pt x="17366" y="1964"/>
                  <a:pt x="16462" y="2104"/>
                  <a:pt x="15558" y="2268"/>
                </a:cubicBezTo>
                <a:cubicBezTo>
                  <a:pt x="14273" y="1145"/>
                  <a:pt x="14273" y="1145"/>
                  <a:pt x="14273" y="1145"/>
                </a:cubicBezTo>
                <a:cubicBezTo>
                  <a:pt x="13940" y="888"/>
                  <a:pt x="13274" y="795"/>
                  <a:pt x="12703" y="958"/>
                </a:cubicBezTo>
                <a:cubicBezTo>
                  <a:pt x="8802" y="2057"/>
                  <a:pt x="8802" y="2057"/>
                  <a:pt x="8802" y="2057"/>
                </a:cubicBezTo>
                <a:cubicBezTo>
                  <a:pt x="8278" y="2221"/>
                  <a:pt x="8088" y="2548"/>
                  <a:pt x="8374" y="2829"/>
                </a:cubicBezTo>
                <a:cubicBezTo>
                  <a:pt x="9753" y="3974"/>
                  <a:pt x="9753" y="3974"/>
                  <a:pt x="9753" y="3974"/>
                </a:cubicBezTo>
                <a:cubicBezTo>
                  <a:pt x="9040" y="4278"/>
                  <a:pt x="8374" y="4629"/>
                  <a:pt x="7755" y="4979"/>
                </a:cubicBezTo>
                <a:cubicBezTo>
                  <a:pt x="5471" y="4348"/>
                  <a:pt x="5471" y="4348"/>
                  <a:pt x="5471" y="4348"/>
                </a:cubicBezTo>
                <a:cubicBezTo>
                  <a:pt x="4948" y="4184"/>
                  <a:pt x="4234" y="4278"/>
                  <a:pt x="3949" y="4535"/>
                </a:cubicBezTo>
                <a:cubicBezTo>
                  <a:pt x="1665" y="6475"/>
                  <a:pt x="1665" y="6475"/>
                  <a:pt x="1665" y="6475"/>
                </a:cubicBezTo>
                <a:cubicBezTo>
                  <a:pt x="1380" y="6732"/>
                  <a:pt x="1570" y="7083"/>
                  <a:pt x="2093" y="7223"/>
                </a:cubicBezTo>
                <a:cubicBezTo>
                  <a:pt x="4425" y="7901"/>
                  <a:pt x="4425" y="7901"/>
                  <a:pt x="4425" y="7901"/>
                </a:cubicBezTo>
                <a:cubicBezTo>
                  <a:pt x="4139" y="8322"/>
                  <a:pt x="3901" y="8790"/>
                  <a:pt x="3711" y="9257"/>
                </a:cubicBezTo>
                <a:cubicBezTo>
                  <a:pt x="1142" y="9257"/>
                  <a:pt x="1142" y="9257"/>
                  <a:pt x="1142" y="9257"/>
                </a:cubicBezTo>
                <a:cubicBezTo>
                  <a:pt x="476" y="9257"/>
                  <a:pt x="0" y="9514"/>
                  <a:pt x="0" y="9818"/>
                </a:cubicBezTo>
                <a:cubicBezTo>
                  <a:pt x="0" y="12039"/>
                  <a:pt x="0" y="12039"/>
                  <a:pt x="0" y="12039"/>
                </a:cubicBezTo>
                <a:cubicBezTo>
                  <a:pt x="0" y="12343"/>
                  <a:pt x="476" y="12600"/>
                  <a:pt x="1142" y="12600"/>
                </a:cubicBezTo>
                <a:cubicBezTo>
                  <a:pt x="3806" y="12600"/>
                  <a:pt x="3806" y="12600"/>
                  <a:pt x="3806" y="12600"/>
                </a:cubicBezTo>
                <a:cubicBezTo>
                  <a:pt x="3996" y="13068"/>
                  <a:pt x="4282" y="13512"/>
                  <a:pt x="4615" y="13956"/>
                </a:cubicBezTo>
                <a:cubicBezTo>
                  <a:pt x="2331" y="14587"/>
                  <a:pt x="2331" y="14587"/>
                  <a:pt x="2331" y="14587"/>
                </a:cubicBezTo>
                <a:cubicBezTo>
                  <a:pt x="1808" y="14751"/>
                  <a:pt x="1618" y="15078"/>
                  <a:pt x="1951" y="15358"/>
                </a:cubicBezTo>
                <a:cubicBezTo>
                  <a:pt x="4187" y="17275"/>
                  <a:pt x="4187" y="17275"/>
                  <a:pt x="4187" y="17275"/>
                </a:cubicBezTo>
                <a:cubicBezTo>
                  <a:pt x="4520" y="17532"/>
                  <a:pt x="5186" y="17626"/>
                  <a:pt x="5757" y="17486"/>
                </a:cubicBezTo>
                <a:cubicBezTo>
                  <a:pt x="8088" y="16808"/>
                  <a:pt x="8088" y="16808"/>
                  <a:pt x="8088" y="16808"/>
                </a:cubicBezTo>
                <a:cubicBezTo>
                  <a:pt x="8707" y="17158"/>
                  <a:pt x="9420" y="17486"/>
                  <a:pt x="10134" y="17790"/>
                </a:cubicBezTo>
                <a:cubicBezTo>
                  <a:pt x="8849" y="18912"/>
                  <a:pt x="8849" y="18912"/>
                  <a:pt x="8849" y="18912"/>
                </a:cubicBezTo>
                <a:cubicBezTo>
                  <a:pt x="8516" y="19169"/>
                  <a:pt x="8707" y="19519"/>
                  <a:pt x="9230" y="19660"/>
                </a:cubicBezTo>
                <a:cubicBezTo>
                  <a:pt x="13179" y="20782"/>
                  <a:pt x="13179" y="20782"/>
                  <a:pt x="13179" y="20782"/>
                </a:cubicBezTo>
                <a:cubicBezTo>
                  <a:pt x="13702" y="20922"/>
                  <a:pt x="14416" y="20829"/>
                  <a:pt x="14701" y="20571"/>
                </a:cubicBezTo>
                <a:cubicBezTo>
                  <a:pt x="16081" y="19426"/>
                  <a:pt x="16081" y="19426"/>
                  <a:pt x="16081" y="19426"/>
                </a:cubicBezTo>
                <a:cubicBezTo>
                  <a:pt x="16937" y="19566"/>
                  <a:pt x="17889" y="19683"/>
                  <a:pt x="18841" y="19777"/>
                </a:cubicBezTo>
                <a:cubicBezTo>
                  <a:pt x="18841" y="21062"/>
                  <a:pt x="18841" y="21062"/>
                  <a:pt x="18841" y="21062"/>
                </a:cubicBezTo>
                <a:cubicBezTo>
                  <a:pt x="18841" y="21366"/>
                  <a:pt x="19364" y="21600"/>
                  <a:pt x="19982" y="21600"/>
                </a:cubicBezTo>
                <a:cubicBezTo>
                  <a:pt x="21600" y="21600"/>
                  <a:pt x="21600" y="21600"/>
                  <a:pt x="21600" y="21600"/>
                </a:cubicBezTo>
                <a:lnTo>
                  <a:pt x="21600" y="16551"/>
                </a:ln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6" name="Shape 5570">
            <a:extLst>
              <a:ext uri="{FF2B5EF4-FFF2-40B4-BE49-F238E27FC236}">
                <a16:creationId xmlns:a16="http://schemas.microsoft.com/office/drawing/2014/main" id="{00000000-0008-0000-0200-000006000000}"/>
              </a:ext>
            </a:extLst>
          </xdr:cNvPr>
          <xdr:cNvSpPr/>
        </xdr:nvSpPr>
        <xdr:spPr>
          <a:xfrm flipH="1">
            <a:off x="529870" y="626724"/>
            <a:ext cx="1304612" cy="1302481"/>
          </a:xfrm>
          <a:custGeom>
            <a:avLst/>
            <a:gdLst/>
            <a:ahLst/>
            <a:cxnLst>
              <a:cxn ang="0">
                <a:pos x="wd2" y="hd2"/>
              </a:cxn>
              <a:cxn ang="5400000">
                <a:pos x="wd2" y="hd2"/>
              </a:cxn>
              <a:cxn ang="10800000">
                <a:pos x="wd2" y="hd2"/>
              </a:cxn>
              <a:cxn ang="16200000">
                <a:pos x="wd2" y="hd2"/>
              </a:cxn>
            </a:cxnLst>
            <a:rect l="0" t="0" r="r" b="b"/>
            <a:pathLst>
              <a:path w="21600" h="21600" extrusionOk="0">
                <a:moveTo>
                  <a:pt x="10800" y="0"/>
                </a:moveTo>
                <a:cubicBezTo>
                  <a:pt x="4824" y="0"/>
                  <a:pt x="0" y="4824"/>
                  <a:pt x="0" y="10800"/>
                </a:cubicBezTo>
                <a:cubicBezTo>
                  <a:pt x="0" y="16776"/>
                  <a:pt x="4824" y="21600"/>
                  <a:pt x="10800" y="21600"/>
                </a:cubicBezTo>
                <a:cubicBezTo>
                  <a:pt x="16776" y="21600"/>
                  <a:pt x="21600" y="16776"/>
                  <a:pt x="21600" y="10800"/>
                </a:cubicBezTo>
                <a:cubicBezTo>
                  <a:pt x="21600" y="4824"/>
                  <a:pt x="16776" y="0"/>
                  <a:pt x="10800" y="0"/>
                </a:cubicBezTo>
                <a:close/>
                <a:moveTo>
                  <a:pt x="10800" y="19692"/>
                </a:moveTo>
                <a:cubicBezTo>
                  <a:pt x="5904" y="19692"/>
                  <a:pt x="1908" y="15696"/>
                  <a:pt x="1908" y="10800"/>
                </a:cubicBezTo>
                <a:cubicBezTo>
                  <a:pt x="1908" y="5904"/>
                  <a:pt x="5904" y="1908"/>
                  <a:pt x="10800" y="1908"/>
                </a:cubicBezTo>
                <a:cubicBezTo>
                  <a:pt x="15696" y="1908"/>
                  <a:pt x="19692" y="5904"/>
                  <a:pt x="19692" y="10800"/>
                </a:cubicBezTo>
                <a:cubicBezTo>
                  <a:pt x="19692" y="15696"/>
                  <a:pt x="15696" y="19692"/>
                  <a:pt x="10800" y="19692"/>
                </a:cubicBezTo>
                <a:close/>
              </a:path>
            </a:pathLst>
          </a:custGeom>
          <a:solidFill>
            <a:srgbClr val="8497B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7" name="Shape 5571">
            <a:extLst>
              <a:ext uri="{FF2B5EF4-FFF2-40B4-BE49-F238E27FC236}">
                <a16:creationId xmlns:a16="http://schemas.microsoft.com/office/drawing/2014/main" id="{00000000-0008-0000-0200-000007000000}"/>
              </a:ext>
            </a:extLst>
          </xdr:cNvPr>
          <xdr:cNvSpPr/>
        </xdr:nvSpPr>
        <xdr:spPr>
          <a:xfrm flipH="1">
            <a:off x="529870" y="626724"/>
            <a:ext cx="669360" cy="1302481"/>
          </a:xfrm>
          <a:custGeom>
            <a:avLst/>
            <a:gdLst/>
            <a:ahLst/>
            <a:cxnLst>
              <a:cxn ang="0">
                <a:pos x="wd2" y="hd2"/>
              </a:cxn>
              <a:cxn ang="5400000">
                <a:pos x="wd2" y="hd2"/>
              </a:cxn>
              <a:cxn ang="10800000">
                <a:pos x="wd2" y="hd2"/>
              </a:cxn>
              <a:cxn ang="16200000">
                <a:pos x="wd2" y="hd2"/>
              </a:cxn>
            </a:cxnLst>
            <a:rect l="0" t="0" r="r" b="b"/>
            <a:pathLst>
              <a:path w="21600" h="21600" extrusionOk="0">
                <a:moveTo>
                  <a:pt x="561" y="0"/>
                </a:moveTo>
                <a:cubicBezTo>
                  <a:pt x="351" y="0"/>
                  <a:pt x="140" y="0"/>
                  <a:pt x="0" y="0"/>
                </a:cubicBezTo>
                <a:cubicBezTo>
                  <a:pt x="0" y="1944"/>
                  <a:pt x="0" y="1944"/>
                  <a:pt x="0" y="1944"/>
                </a:cubicBezTo>
                <a:cubicBezTo>
                  <a:pt x="140" y="1944"/>
                  <a:pt x="351" y="1908"/>
                  <a:pt x="561" y="1908"/>
                </a:cubicBezTo>
                <a:cubicBezTo>
                  <a:pt x="10099" y="1908"/>
                  <a:pt x="17883" y="5904"/>
                  <a:pt x="17883" y="10800"/>
                </a:cubicBezTo>
                <a:cubicBezTo>
                  <a:pt x="17883" y="15696"/>
                  <a:pt x="10099" y="19692"/>
                  <a:pt x="561" y="19692"/>
                </a:cubicBezTo>
                <a:cubicBezTo>
                  <a:pt x="351" y="19692"/>
                  <a:pt x="140" y="19692"/>
                  <a:pt x="0" y="19656"/>
                </a:cubicBezTo>
                <a:cubicBezTo>
                  <a:pt x="0" y="21600"/>
                  <a:pt x="0" y="21600"/>
                  <a:pt x="0" y="21600"/>
                </a:cubicBezTo>
                <a:cubicBezTo>
                  <a:pt x="140" y="21600"/>
                  <a:pt x="351" y="21600"/>
                  <a:pt x="561" y="21600"/>
                </a:cubicBezTo>
                <a:cubicBezTo>
                  <a:pt x="12203" y="21600"/>
                  <a:pt x="21600" y="16776"/>
                  <a:pt x="21600" y="10800"/>
                </a:cubicBezTo>
                <a:cubicBezTo>
                  <a:pt x="21600" y="4824"/>
                  <a:pt x="12203" y="0"/>
                  <a:pt x="561" y="0"/>
                </a:cubicBez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8" name="Shape 5572">
            <a:extLst>
              <a:ext uri="{FF2B5EF4-FFF2-40B4-BE49-F238E27FC236}">
                <a16:creationId xmlns:a16="http://schemas.microsoft.com/office/drawing/2014/main" id="{00000000-0008-0000-0200-000008000000}"/>
              </a:ext>
            </a:extLst>
          </xdr:cNvPr>
          <xdr:cNvSpPr/>
        </xdr:nvSpPr>
        <xdr:spPr>
          <a:xfrm flipH="1">
            <a:off x="-1" y="1416346"/>
            <a:ext cx="1047729" cy="1049166"/>
          </a:xfrm>
          <a:custGeom>
            <a:avLst/>
            <a:gdLst/>
            <a:ahLst/>
            <a:cxnLst>
              <a:cxn ang="0">
                <a:pos x="wd2" y="hd2"/>
              </a:cxn>
              <a:cxn ang="5400000">
                <a:pos x="wd2" y="hd2"/>
              </a:cxn>
              <a:cxn ang="10800000">
                <a:pos x="wd2" y="hd2"/>
              </a:cxn>
              <a:cxn ang="16200000">
                <a:pos x="wd2" y="hd2"/>
              </a:cxn>
            </a:cxnLst>
            <a:rect l="0" t="0" r="r" b="b"/>
            <a:pathLst>
              <a:path w="20776" h="20804" extrusionOk="0">
                <a:moveTo>
                  <a:pt x="19579" y="19610"/>
                </a:moveTo>
                <a:cubicBezTo>
                  <a:pt x="19579" y="19610"/>
                  <a:pt x="19579" y="19610"/>
                  <a:pt x="19579" y="19610"/>
                </a:cubicBezTo>
                <a:cubicBezTo>
                  <a:pt x="17940" y="21202"/>
                  <a:pt x="15354" y="21202"/>
                  <a:pt x="13758" y="19610"/>
                </a:cubicBezTo>
                <a:cubicBezTo>
                  <a:pt x="1212" y="7003"/>
                  <a:pt x="1212" y="7003"/>
                  <a:pt x="1212" y="7003"/>
                </a:cubicBezTo>
                <a:cubicBezTo>
                  <a:pt x="-426" y="5411"/>
                  <a:pt x="-383" y="2786"/>
                  <a:pt x="1212" y="1194"/>
                </a:cubicBezTo>
                <a:cubicBezTo>
                  <a:pt x="1212" y="1194"/>
                  <a:pt x="1212" y="1194"/>
                  <a:pt x="1212" y="1194"/>
                </a:cubicBezTo>
                <a:cubicBezTo>
                  <a:pt x="2808" y="-398"/>
                  <a:pt x="5437" y="-398"/>
                  <a:pt x="7033" y="1194"/>
                </a:cubicBezTo>
                <a:cubicBezTo>
                  <a:pt x="19579" y="13801"/>
                  <a:pt x="19579" y="13801"/>
                  <a:pt x="19579" y="13801"/>
                </a:cubicBezTo>
                <a:cubicBezTo>
                  <a:pt x="21174" y="15393"/>
                  <a:pt x="21174" y="18018"/>
                  <a:pt x="19579" y="19610"/>
                </a:cubicBezTo>
                <a:close/>
              </a:path>
            </a:pathLst>
          </a:custGeom>
          <a:solidFill>
            <a:srgbClr val="40404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9" name="Shape 5573">
            <a:extLst>
              <a:ext uri="{FF2B5EF4-FFF2-40B4-BE49-F238E27FC236}">
                <a16:creationId xmlns:a16="http://schemas.microsoft.com/office/drawing/2014/main" id="{00000000-0008-0000-0200-000009000000}"/>
              </a:ext>
            </a:extLst>
          </xdr:cNvPr>
          <xdr:cNvSpPr/>
        </xdr:nvSpPr>
        <xdr:spPr>
          <a:xfrm flipH="1">
            <a:off x="126071" y="1629838"/>
            <a:ext cx="794810" cy="794851"/>
          </a:xfrm>
          <a:custGeom>
            <a:avLst/>
            <a:gdLst/>
            <a:ahLst/>
            <a:cxnLst>
              <a:cxn ang="0">
                <a:pos x="wd2" y="hd2"/>
              </a:cxn>
              <a:cxn ang="5400000">
                <a:pos x="wd2" y="hd2"/>
              </a:cxn>
              <a:cxn ang="10800000">
                <a:pos x="wd2" y="hd2"/>
              </a:cxn>
              <a:cxn ang="16200000">
                <a:pos x="wd2" y="hd2"/>
              </a:cxn>
            </a:cxnLst>
            <a:rect l="0" t="0" r="r" b="b"/>
            <a:pathLst>
              <a:path w="21194" h="21195" extrusionOk="0">
                <a:moveTo>
                  <a:pt x="20526" y="20586"/>
                </a:moveTo>
                <a:cubicBezTo>
                  <a:pt x="19713" y="21397"/>
                  <a:pt x="18378" y="21397"/>
                  <a:pt x="17507" y="20586"/>
                </a:cubicBezTo>
                <a:cubicBezTo>
                  <a:pt x="610" y="3619"/>
                  <a:pt x="610" y="3619"/>
                  <a:pt x="610" y="3619"/>
                </a:cubicBezTo>
                <a:cubicBezTo>
                  <a:pt x="-203" y="2808"/>
                  <a:pt x="-203" y="1418"/>
                  <a:pt x="610" y="608"/>
                </a:cubicBezTo>
                <a:cubicBezTo>
                  <a:pt x="1481" y="-203"/>
                  <a:pt x="2816" y="-203"/>
                  <a:pt x="3629" y="608"/>
                </a:cubicBezTo>
                <a:cubicBezTo>
                  <a:pt x="20584" y="17575"/>
                  <a:pt x="20584" y="17575"/>
                  <a:pt x="20584" y="17575"/>
                </a:cubicBezTo>
                <a:cubicBezTo>
                  <a:pt x="21397" y="18386"/>
                  <a:pt x="21397" y="19718"/>
                  <a:pt x="20584" y="20586"/>
                </a:cubicBezTo>
                <a:lnTo>
                  <a:pt x="20526" y="20586"/>
                </a:ln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0" name="Shape 5574">
            <a:extLst>
              <a:ext uri="{FF2B5EF4-FFF2-40B4-BE49-F238E27FC236}">
                <a16:creationId xmlns:a16="http://schemas.microsoft.com/office/drawing/2014/main" id="{00000000-0008-0000-0200-00000A000000}"/>
              </a:ext>
            </a:extLst>
          </xdr:cNvPr>
          <xdr:cNvSpPr/>
        </xdr:nvSpPr>
        <xdr:spPr>
          <a:xfrm flipH="1">
            <a:off x="836837" y="0"/>
            <a:ext cx="1624369" cy="1624369"/>
          </a:xfrm>
          <a:custGeom>
            <a:avLst/>
            <a:gdLst/>
            <a:ahLst/>
            <a:cxnLst>
              <a:cxn ang="0">
                <a:pos x="wd2" y="hd2"/>
              </a:cxn>
              <a:cxn ang="5400000">
                <a:pos x="wd2" y="hd2"/>
              </a:cxn>
              <a:cxn ang="10800000">
                <a:pos x="wd2" y="hd2"/>
              </a:cxn>
              <a:cxn ang="16200000">
                <a:pos x="wd2" y="hd2"/>
              </a:cxn>
            </a:cxnLst>
            <a:rect l="0" t="0" r="r" b="b"/>
            <a:pathLst>
              <a:path w="21600" h="21600" extrusionOk="0">
                <a:moveTo>
                  <a:pt x="3152" y="3181"/>
                </a:moveTo>
                <a:cubicBezTo>
                  <a:pt x="3152" y="3181"/>
                  <a:pt x="3152" y="3181"/>
                  <a:pt x="3152" y="3181"/>
                </a:cubicBezTo>
                <a:cubicBezTo>
                  <a:pt x="5205" y="1128"/>
                  <a:pt x="7923" y="0"/>
                  <a:pt x="10814" y="0"/>
                </a:cubicBezTo>
                <a:cubicBezTo>
                  <a:pt x="16771" y="29"/>
                  <a:pt x="21600" y="4858"/>
                  <a:pt x="21600" y="10814"/>
                </a:cubicBezTo>
                <a:cubicBezTo>
                  <a:pt x="21600" y="13677"/>
                  <a:pt x="20472" y="16395"/>
                  <a:pt x="18419" y="18419"/>
                </a:cubicBezTo>
                <a:cubicBezTo>
                  <a:pt x="16395" y="20472"/>
                  <a:pt x="13677" y="21600"/>
                  <a:pt x="10786" y="21600"/>
                </a:cubicBezTo>
                <a:cubicBezTo>
                  <a:pt x="7894" y="21600"/>
                  <a:pt x="5205" y="20472"/>
                  <a:pt x="3152" y="18419"/>
                </a:cubicBezTo>
                <a:cubicBezTo>
                  <a:pt x="1128" y="16366"/>
                  <a:pt x="0" y="13648"/>
                  <a:pt x="0" y="10786"/>
                </a:cubicBezTo>
                <a:cubicBezTo>
                  <a:pt x="0" y="7923"/>
                  <a:pt x="1128" y="5205"/>
                  <a:pt x="3152" y="3181"/>
                </a:cubicBezTo>
                <a:close/>
              </a:path>
            </a:pathLst>
          </a:custGeom>
          <a:solidFill>
            <a:srgbClr val="40404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1" name="Shape 5575">
            <a:extLst>
              <a:ext uri="{FF2B5EF4-FFF2-40B4-BE49-F238E27FC236}">
                <a16:creationId xmlns:a16="http://schemas.microsoft.com/office/drawing/2014/main" id="{00000000-0008-0000-0200-00000B000000}"/>
              </a:ext>
            </a:extLst>
          </xdr:cNvPr>
          <xdr:cNvSpPr/>
        </xdr:nvSpPr>
        <xdr:spPr>
          <a:xfrm flipH="1">
            <a:off x="1045746" y="208908"/>
            <a:ext cx="1206524" cy="1206552"/>
          </a:xfrm>
          <a:custGeom>
            <a:avLst/>
            <a:gdLst/>
            <a:ahLst/>
            <a:cxnLst>
              <a:cxn ang="0">
                <a:pos x="wd2" y="hd2"/>
              </a:cxn>
              <a:cxn ang="5400000">
                <a:pos x="wd2" y="hd2"/>
              </a:cxn>
              <a:cxn ang="10800000">
                <a:pos x="wd2" y="hd2"/>
              </a:cxn>
              <a:cxn ang="16200000">
                <a:pos x="wd2" y="hd2"/>
              </a:cxn>
            </a:cxnLst>
            <a:rect l="0" t="0" r="r" b="b"/>
            <a:pathLst>
              <a:path w="21561" h="21600" extrusionOk="0">
                <a:moveTo>
                  <a:pt x="3147" y="3152"/>
                </a:moveTo>
                <a:cubicBezTo>
                  <a:pt x="1126" y="5215"/>
                  <a:pt x="0" y="7901"/>
                  <a:pt x="0" y="10781"/>
                </a:cubicBezTo>
                <a:cubicBezTo>
                  <a:pt x="-39" y="16735"/>
                  <a:pt x="4817" y="21600"/>
                  <a:pt x="10761" y="21600"/>
                </a:cubicBezTo>
                <a:cubicBezTo>
                  <a:pt x="13636" y="21600"/>
                  <a:pt x="16355" y="20471"/>
                  <a:pt x="18414" y="18448"/>
                </a:cubicBezTo>
                <a:cubicBezTo>
                  <a:pt x="18414" y="18448"/>
                  <a:pt x="18414" y="18448"/>
                  <a:pt x="18414" y="18448"/>
                </a:cubicBezTo>
                <a:cubicBezTo>
                  <a:pt x="20434" y="16385"/>
                  <a:pt x="21561" y="13699"/>
                  <a:pt x="21561" y="10819"/>
                </a:cubicBezTo>
                <a:cubicBezTo>
                  <a:pt x="21561" y="7939"/>
                  <a:pt x="20473" y="5215"/>
                  <a:pt x="18414" y="3191"/>
                </a:cubicBezTo>
                <a:cubicBezTo>
                  <a:pt x="16394" y="1129"/>
                  <a:pt x="13675" y="0"/>
                  <a:pt x="10800" y="0"/>
                </a:cubicBezTo>
                <a:cubicBezTo>
                  <a:pt x="7925" y="0"/>
                  <a:pt x="5206" y="1129"/>
                  <a:pt x="3147" y="3152"/>
                </a:cubicBez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2" name="Shape 5576">
            <a:extLst>
              <a:ext uri="{FF2B5EF4-FFF2-40B4-BE49-F238E27FC236}">
                <a16:creationId xmlns:a16="http://schemas.microsoft.com/office/drawing/2014/main" id="{00000000-0008-0000-0200-00000C000000}"/>
              </a:ext>
            </a:extLst>
          </xdr:cNvPr>
          <xdr:cNvSpPr/>
        </xdr:nvSpPr>
        <xdr:spPr>
          <a:xfrm flipH="1">
            <a:off x="1045746" y="208908"/>
            <a:ext cx="1091439" cy="1168182"/>
          </a:xfrm>
          <a:custGeom>
            <a:avLst/>
            <a:gdLst/>
            <a:ahLst/>
            <a:cxnLst>
              <a:cxn ang="0">
                <a:pos x="wd2" y="hd2"/>
              </a:cxn>
              <a:cxn ang="5400000">
                <a:pos x="wd2" y="hd2"/>
              </a:cxn>
              <a:cxn ang="10800000">
                <a:pos x="wd2" y="hd2"/>
              </a:cxn>
              <a:cxn ang="16200000">
                <a:pos x="wd2" y="hd2"/>
              </a:cxn>
            </a:cxnLst>
            <a:rect l="0" t="0" r="r" b="b"/>
            <a:pathLst>
              <a:path w="21600" h="21600" extrusionOk="0">
                <a:moveTo>
                  <a:pt x="18115" y="3292"/>
                </a:moveTo>
                <a:cubicBezTo>
                  <a:pt x="15877" y="1164"/>
                  <a:pt x="12865" y="0"/>
                  <a:pt x="9681" y="0"/>
                </a:cubicBezTo>
                <a:cubicBezTo>
                  <a:pt x="8778" y="0"/>
                  <a:pt x="7874" y="80"/>
                  <a:pt x="7057" y="241"/>
                </a:cubicBezTo>
                <a:cubicBezTo>
                  <a:pt x="5723" y="803"/>
                  <a:pt x="4561" y="1566"/>
                  <a:pt x="3485" y="2570"/>
                </a:cubicBezTo>
                <a:cubicBezTo>
                  <a:pt x="1248" y="4657"/>
                  <a:pt x="0" y="7428"/>
                  <a:pt x="0" y="10399"/>
                </a:cubicBezTo>
                <a:cubicBezTo>
                  <a:pt x="0" y="16541"/>
                  <a:pt x="5335" y="21560"/>
                  <a:pt x="11919" y="21600"/>
                </a:cubicBezTo>
                <a:cubicBezTo>
                  <a:pt x="12822" y="21600"/>
                  <a:pt x="13683" y="21480"/>
                  <a:pt x="14543" y="21319"/>
                </a:cubicBezTo>
                <a:cubicBezTo>
                  <a:pt x="15877" y="20757"/>
                  <a:pt x="17082" y="19994"/>
                  <a:pt x="18115" y="19030"/>
                </a:cubicBezTo>
                <a:cubicBezTo>
                  <a:pt x="18115" y="19030"/>
                  <a:pt x="18115" y="19030"/>
                  <a:pt x="18115" y="19030"/>
                </a:cubicBezTo>
                <a:cubicBezTo>
                  <a:pt x="20352" y="16903"/>
                  <a:pt x="21600" y="14132"/>
                  <a:pt x="21600" y="11161"/>
                </a:cubicBezTo>
                <a:cubicBezTo>
                  <a:pt x="21600" y="8190"/>
                  <a:pt x="20395" y="5380"/>
                  <a:pt x="18115" y="3292"/>
                </a:cubicBezTo>
                <a:close/>
              </a:path>
            </a:pathLst>
          </a:custGeom>
          <a:solidFill>
            <a:srgbClr val="FFFFF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3" name="Shape 5577">
            <a:extLst>
              <a:ext uri="{FF2B5EF4-FFF2-40B4-BE49-F238E27FC236}">
                <a16:creationId xmlns:a16="http://schemas.microsoft.com/office/drawing/2014/main" id="{00000000-0008-0000-0200-00000D000000}"/>
              </a:ext>
            </a:extLst>
          </xdr:cNvPr>
          <xdr:cNvSpPr/>
        </xdr:nvSpPr>
        <xdr:spPr>
          <a:xfrm flipH="1">
            <a:off x="874860" y="1250426"/>
            <a:ext cx="335919" cy="340187"/>
          </a:xfrm>
          <a:custGeom>
            <a:avLst/>
            <a:gdLst/>
            <a:ahLst/>
            <a:cxnLst>
              <a:cxn ang="0">
                <a:pos x="wd2" y="hd2"/>
              </a:cxn>
              <a:cxn ang="5400000">
                <a:pos x="wd2" y="hd2"/>
              </a:cxn>
              <a:cxn ang="10800000">
                <a:pos x="wd2" y="hd2"/>
              </a:cxn>
              <a:cxn ang="16200000">
                <a:pos x="wd2" y="hd2"/>
              </a:cxn>
            </a:cxnLst>
            <a:rect l="0" t="0" r="r" b="b"/>
            <a:pathLst>
              <a:path w="20382" h="20396" extrusionOk="0">
                <a:moveTo>
                  <a:pt x="18505" y="18542"/>
                </a:moveTo>
                <a:cubicBezTo>
                  <a:pt x="16134" y="21014"/>
                  <a:pt x="12051" y="21014"/>
                  <a:pt x="9680" y="18542"/>
                </a:cubicBezTo>
                <a:cubicBezTo>
                  <a:pt x="1778" y="10604"/>
                  <a:pt x="1778" y="10604"/>
                  <a:pt x="1778" y="10604"/>
                </a:cubicBezTo>
                <a:cubicBezTo>
                  <a:pt x="-593" y="8132"/>
                  <a:pt x="-593" y="4228"/>
                  <a:pt x="1778" y="1756"/>
                </a:cubicBezTo>
                <a:cubicBezTo>
                  <a:pt x="1778" y="1756"/>
                  <a:pt x="1778" y="1756"/>
                  <a:pt x="1778" y="1756"/>
                </a:cubicBezTo>
                <a:cubicBezTo>
                  <a:pt x="4280" y="-586"/>
                  <a:pt x="8231" y="-586"/>
                  <a:pt x="10734" y="1756"/>
                </a:cubicBezTo>
                <a:cubicBezTo>
                  <a:pt x="18505" y="9824"/>
                  <a:pt x="18505" y="9824"/>
                  <a:pt x="18505" y="9824"/>
                </a:cubicBezTo>
                <a:cubicBezTo>
                  <a:pt x="21007" y="12166"/>
                  <a:pt x="21007" y="16200"/>
                  <a:pt x="18505" y="18542"/>
                </a:cubicBezTo>
                <a:cubicBezTo>
                  <a:pt x="18505" y="18542"/>
                  <a:pt x="18505" y="18542"/>
                  <a:pt x="18505" y="18542"/>
                </a:cubicBezTo>
                <a:close/>
              </a:path>
            </a:pathLst>
          </a:custGeom>
          <a:solidFill>
            <a:srgbClr val="333F4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4" name="Shape 5578">
            <a:extLst>
              <a:ext uri="{FF2B5EF4-FFF2-40B4-BE49-F238E27FC236}">
                <a16:creationId xmlns:a16="http://schemas.microsoft.com/office/drawing/2014/main" id="{00000000-0008-0000-0200-00000E000000}"/>
              </a:ext>
            </a:extLst>
          </xdr:cNvPr>
          <xdr:cNvSpPr/>
        </xdr:nvSpPr>
        <xdr:spPr>
          <a:xfrm flipH="1">
            <a:off x="881604" y="44766"/>
            <a:ext cx="767419" cy="1532706"/>
          </a:xfrm>
          <a:custGeom>
            <a:avLst/>
            <a:gdLst/>
            <a:ahLst/>
            <a:cxnLst>
              <a:cxn ang="0">
                <a:pos x="wd2" y="hd2"/>
              </a:cxn>
              <a:cxn ang="5400000">
                <a:pos x="wd2" y="hd2"/>
              </a:cxn>
              <a:cxn ang="10800000">
                <a:pos x="wd2" y="hd2"/>
              </a:cxn>
              <a:cxn ang="16200000">
                <a:pos x="wd2" y="hd2"/>
              </a:cxn>
            </a:cxnLst>
            <a:rect l="0" t="0" r="r" b="b"/>
            <a:pathLst>
              <a:path w="21600" h="21600" extrusionOk="0">
                <a:moveTo>
                  <a:pt x="61" y="0"/>
                </a:moveTo>
                <a:cubicBezTo>
                  <a:pt x="11932" y="31"/>
                  <a:pt x="21600" y="4871"/>
                  <a:pt x="21600" y="10815"/>
                </a:cubicBezTo>
                <a:cubicBezTo>
                  <a:pt x="21539" y="13695"/>
                  <a:pt x="19336" y="16391"/>
                  <a:pt x="15236" y="18414"/>
                </a:cubicBezTo>
                <a:cubicBezTo>
                  <a:pt x="11198" y="20466"/>
                  <a:pt x="5752" y="21600"/>
                  <a:pt x="61" y="21600"/>
                </a:cubicBezTo>
                <a:cubicBezTo>
                  <a:pt x="0" y="21600"/>
                  <a:pt x="0" y="21600"/>
                  <a:pt x="0" y="21600"/>
                </a:cubicBezTo>
                <a:cubicBezTo>
                  <a:pt x="0" y="20160"/>
                  <a:pt x="0" y="20160"/>
                  <a:pt x="0" y="20160"/>
                </a:cubicBezTo>
                <a:cubicBezTo>
                  <a:pt x="0" y="20160"/>
                  <a:pt x="0" y="20160"/>
                  <a:pt x="61" y="20160"/>
                </a:cubicBezTo>
                <a:cubicBezTo>
                  <a:pt x="5018" y="20160"/>
                  <a:pt x="9668" y="19180"/>
                  <a:pt x="13217" y="17403"/>
                </a:cubicBezTo>
                <a:cubicBezTo>
                  <a:pt x="16766" y="15656"/>
                  <a:pt x="18663" y="13297"/>
                  <a:pt x="18724" y="10815"/>
                </a:cubicBezTo>
                <a:cubicBezTo>
                  <a:pt x="18724" y="5668"/>
                  <a:pt x="10341" y="1471"/>
                  <a:pt x="61" y="1440"/>
                </a:cubicBezTo>
                <a:cubicBezTo>
                  <a:pt x="61" y="0"/>
                  <a:pt x="61" y="0"/>
                  <a:pt x="61" y="0"/>
                </a:cubicBezTo>
                <a:close/>
              </a:path>
            </a:pathLst>
          </a:custGeom>
          <a:solidFill>
            <a:srgbClr val="333F4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5" name="Shape 5579">
            <a:extLst>
              <a:ext uri="{FF2B5EF4-FFF2-40B4-BE49-F238E27FC236}">
                <a16:creationId xmlns:a16="http://schemas.microsoft.com/office/drawing/2014/main" id="{00000000-0008-0000-0200-00000F000000}"/>
              </a:ext>
            </a:extLst>
          </xdr:cNvPr>
          <xdr:cNvSpPr/>
        </xdr:nvSpPr>
        <xdr:spPr>
          <a:xfrm flipH="1">
            <a:off x="1047878" y="296309"/>
            <a:ext cx="1108494" cy="1117020"/>
          </a:xfrm>
          <a:custGeom>
            <a:avLst/>
            <a:gdLst/>
            <a:ahLst/>
            <a:cxnLst>
              <a:cxn ang="0">
                <a:pos x="wd2" y="hd2"/>
              </a:cxn>
              <a:cxn ang="5400000">
                <a:pos x="wd2" y="hd2"/>
              </a:cxn>
              <a:cxn ang="10800000">
                <a:pos x="wd2" y="hd2"/>
              </a:cxn>
              <a:cxn ang="16200000">
                <a:pos x="wd2" y="hd2"/>
              </a:cxn>
            </a:cxnLst>
            <a:rect l="0" t="0" r="r" b="b"/>
            <a:pathLst>
              <a:path w="21600" h="21600" extrusionOk="0">
                <a:moveTo>
                  <a:pt x="8513" y="18995"/>
                </a:moveTo>
                <a:cubicBezTo>
                  <a:pt x="8513" y="13279"/>
                  <a:pt x="13214" y="8615"/>
                  <a:pt x="18974" y="8615"/>
                </a:cubicBezTo>
                <a:cubicBezTo>
                  <a:pt x="19864" y="8615"/>
                  <a:pt x="20753" y="8741"/>
                  <a:pt x="21600" y="8993"/>
                </a:cubicBezTo>
                <a:cubicBezTo>
                  <a:pt x="21388" y="6261"/>
                  <a:pt x="20202" y="3698"/>
                  <a:pt x="18212" y="1765"/>
                </a:cubicBezTo>
                <a:cubicBezTo>
                  <a:pt x="17534" y="1051"/>
                  <a:pt x="16729" y="462"/>
                  <a:pt x="15925" y="0"/>
                </a:cubicBezTo>
                <a:cubicBezTo>
                  <a:pt x="15798" y="168"/>
                  <a:pt x="15713" y="336"/>
                  <a:pt x="15713" y="588"/>
                </a:cubicBezTo>
                <a:cubicBezTo>
                  <a:pt x="15713" y="2942"/>
                  <a:pt x="15713" y="2942"/>
                  <a:pt x="15713" y="2942"/>
                </a:cubicBezTo>
                <a:cubicBezTo>
                  <a:pt x="14866" y="3110"/>
                  <a:pt x="14061" y="3362"/>
                  <a:pt x="13256" y="3656"/>
                </a:cubicBezTo>
                <a:cubicBezTo>
                  <a:pt x="12113" y="1639"/>
                  <a:pt x="12113" y="1639"/>
                  <a:pt x="12113" y="1639"/>
                </a:cubicBezTo>
                <a:cubicBezTo>
                  <a:pt x="11816" y="1177"/>
                  <a:pt x="11224" y="1009"/>
                  <a:pt x="10715" y="1303"/>
                </a:cubicBezTo>
                <a:cubicBezTo>
                  <a:pt x="7242" y="3278"/>
                  <a:pt x="7242" y="3278"/>
                  <a:pt x="7242" y="3278"/>
                </a:cubicBezTo>
                <a:cubicBezTo>
                  <a:pt x="6776" y="3572"/>
                  <a:pt x="6607" y="4160"/>
                  <a:pt x="6861" y="4665"/>
                </a:cubicBezTo>
                <a:cubicBezTo>
                  <a:pt x="8089" y="6724"/>
                  <a:pt x="8089" y="6724"/>
                  <a:pt x="8089" y="6724"/>
                </a:cubicBezTo>
                <a:cubicBezTo>
                  <a:pt x="7454" y="7270"/>
                  <a:pt x="6861" y="7900"/>
                  <a:pt x="6311" y="8531"/>
                </a:cubicBezTo>
                <a:cubicBezTo>
                  <a:pt x="4278" y="7396"/>
                  <a:pt x="4278" y="7396"/>
                  <a:pt x="4278" y="7396"/>
                </a:cubicBezTo>
                <a:cubicBezTo>
                  <a:pt x="3812" y="7102"/>
                  <a:pt x="3176" y="7270"/>
                  <a:pt x="2922" y="7732"/>
                </a:cubicBezTo>
                <a:cubicBezTo>
                  <a:pt x="889" y="11220"/>
                  <a:pt x="889" y="11220"/>
                  <a:pt x="889" y="11220"/>
                </a:cubicBezTo>
                <a:cubicBezTo>
                  <a:pt x="635" y="11682"/>
                  <a:pt x="805" y="12313"/>
                  <a:pt x="1271" y="12565"/>
                </a:cubicBezTo>
                <a:cubicBezTo>
                  <a:pt x="3346" y="13784"/>
                  <a:pt x="3346" y="13784"/>
                  <a:pt x="3346" y="13784"/>
                </a:cubicBezTo>
                <a:cubicBezTo>
                  <a:pt x="3092" y="14540"/>
                  <a:pt x="2880" y="15381"/>
                  <a:pt x="2711" y="16221"/>
                </a:cubicBezTo>
                <a:cubicBezTo>
                  <a:pt x="424" y="16221"/>
                  <a:pt x="424" y="16221"/>
                  <a:pt x="424" y="16221"/>
                </a:cubicBezTo>
                <a:cubicBezTo>
                  <a:pt x="254" y="16221"/>
                  <a:pt x="127" y="16263"/>
                  <a:pt x="0" y="16305"/>
                </a:cubicBezTo>
                <a:cubicBezTo>
                  <a:pt x="1948" y="19247"/>
                  <a:pt x="5167" y="21306"/>
                  <a:pt x="8894" y="21600"/>
                </a:cubicBezTo>
                <a:cubicBezTo>
                  <a:pt x="8640" y="20760"/>
                  <a:pt x="8513" y="19919"/>
                  <a:pt x="8513" y="18995"/>
                </a:cubicBez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6" name="Shape 5580">
            <a:extLst>
              <a:ext uri="{FF2B5EF4-FFF2-40B4-BE49-F238E27FC236}">
                <a16:creationId xmlns:a16="http://schemas.microsoft.com/office/drawing/2014/main" id="{00000000-0008-0000-0200-000010000000}"/>
              </a:ext>
            </a:extLst>
          </xdr:cNvPr>
          <xdr:cNvSpPr/>
        </xdr:nvSpPr>
        <xdr:spPr>
          <a:xfrm flipH="1">
            <a:off x="1700183" y="1134073"/>
            <a:ext cx="456189" cy="279256"/>
          </a:xfrm>
          <a:custGeom>
            <a:avLst/>
            <a:gdLst/>
            <a:ahLst/>
            <a:cxnLst>
              <a:cxn ang="0">
                <a:pos x="wd2" y="hd2"/>
              </a:cxn>
              <a:cxn ang="5400000">
                <a:pos x="wd2" y="hd2"/>
              </a:cxn>
              <a:cxn ang="10800000">
                <a:pos x="wd2" y="hd2"/>
              </a:cxn>
              <a:cxn ang="16200000">
                <a:pos x="wd2" y="hd2"/>
              </a:cxn>
            </a:cxnLst>
            <a:rect l="0" t="0" r="r" b="b"/>
            <a:pathLst>
              <a:path w="21600" h="21600" extrusionOk="0">
                <a:moveTo>
                  <a:pt x="6686" y="0"/>
                </a:moveTo>
                <a:cubicBezTo>
                  <a:pt x="6583" y="0"/>
                  <a:pt x="6583" y="0"/>
                  <a:pt x="6583" y="0"/>
                </a:cubicBezTo>
                <a:cubicBezTo>
                  <a:pt x="1029" y="0"/>
                  <a:pt x="1029" y="0"/>
                  <a:pt x="1029" y="0"/>
                </a:cubicBezTo>
                <a:cubicBezTo>
                  <a:pt x="617" y="0"/>
                  <a:pt x="309" y="169"/>
                  <a:pt x="0" y="337"/>
                </a:cubicBezTo>
                <a:cubicBezTo>
                  <a:pt x="309" y="1012"/>
                  <a:pt x="514" y="1519"/>
                  <a:pt x="720" y="2194"/>
                </a:cubicBezTo>
                <a:cubicBezTo>
                  <a:pt x="926" y="2531"/>
                  <a:pt x="1131" y="2869"/>
                  <a:pt x="1337" y="3375"/>
                </a:cubicBezTo>
                <a:cubicBezTo>
                  <a:pt x="1749" y="4219"/>
                  <a:pt x="2160" y="5062"/>
                  <a:pt x="2571" y="5906"/>
                </a:cubicBezTo>
                <a:cubicBezTo>
                  <a:pt x="2777" y="6244"/>
                  <a:pt x="2983" y="6581"/>
                  <a:pt x="3189" y="6919"/>
                </a:cubicBezTo>
                <a:cubicBezTo>
                  <a:pt x="3600" y="7763"/>
                  <a:pt x="4114" y="8438"/>
                  <a:pt x="4526" y="9113"/>
                </a:cubicBezTo>
                <a:cubicBezTo>
                  <a:pt x="4834" y="9619"/>
                  <a:pt x="5040" y="9956"/>
                  <a:pt x="5349" y="10294"/>
                </a:cubicBezTo>
                <a:cubicBezTo>
                  <a:pt x="5657" y="10800"/>
                  <a:pt x="5966" y="11306"/>
                  <a:pt x="6377" y="11813"/>
                </a:cubicBezTo>
                <a:cubicBezTo>
                  <a:pt x="6583" y="12150"/>
                  <a:pt x="6891" y="12319"/>
                  <a:pt x="7097" y="12656"/>
                </a:cubicBezTo>
                <a:cubicBezTo>
                  <a:pt x="7714" y="13331"/>
                  <a:pt x="8229" y="14006"/>
                  <a:pt x="8743" y="14513"/>
                </a:cubicBezTo>
                <a:cubicBezTo>
                  <a:pt x="9051" y="14850"/>
                  <a:pt x="9257" y="15019"/>
                  <a:pt x="9566" y="15356"/>
                </a:cubicBezTo>
                <a:cubicBezTo>
                  <a:pt x="10183" y="15863"/>
                  <a:pt x="10697" y="16369"/>
                  <a:pt x="11314" y="16875"/>
                </a:cubicBezTo>
                <a:cubicBezTo>
                  <a:pt x="11623" y="17044"/>
                  <a:pt x="11931" y="17381"/>
                  <a:pt x="12240" y="17550"/>
                </a:cubicBezTo>
                <a:cubicBezTo>
                  <a:pt x="12549" y="17888"/>
                  <a:pt x="12960" y="18225"/>
                  <a:pt x="13371" y="18394"/>
                </a:cubicBezTo>
                <a:cubicBezTo>
                  <a:pt x="13783" y="18731"/>
                  <a:pt x="14194" y="18900"/>
                  <a:pt x="14606" y="19069"/>
                </a:cubicBezTo>
                <a:cubicBezTo>
                  <a:pt x="15120" y="19406"/>
                  <a:pt x="15737" y="19744"/>
                  <a:pt x="16251" y="20081"/>
                </a:cubicBezTo>
                <a:cubicBezTo>
                  <a:pt x="16560" y="20250"/>
                  <a:pt x="16869" y="20250"/>
                  <a:pt x="17177" y="20419"/>
                </a:cubicBezTo>
                <a:cubicBezTo>
                  <a:pt x="17897" y="20756"/>
                  <a:pt x="18514" y="20925"/>
                  <a:pt x="19234" y="21094"/>
                </a:cubicBezTo>
                <a:cubicBezTo>
                  <a:pt x="19543" y="21263"/>
                  <a:pt x="19851" y="21263"/>
                  <a:pt x="20160" y="21431"/>
                </a:cubicBezTo>
                <a:cubicBezTo>
                  <a:pt x="20674" y="21431"/>
                  <a:pt x="21086" y="21600"/>
                  <a:pt x="21600" y="21600"/>
                </a:cubicBezTo>
                <a:cubicBezTo>
                  <a:pt x="21291" y="20081"/>
                  <a:pt x="21086" y="18394"/>
                  <a:pt x="20983" y="16706"/>
                </a:cubicBezTo>
                <a:cubicBezTo>
                  <a:pt x="15120" y="13669"/>
                  <a:pt x="10183" y="7763"/>
                  <a:pt x="6686" y="0"/>
                </a:cubicBez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grpSp>
    <xdr:clientData/>
  </xdr:twoCellAnchor>
  <xdr:oneCellAnchor>
    <xdr:from>
      <xdr:col>14</xdr:col>
      <xdr:colOff>47625</xdr:colOff>
      <xdr:row>2</xdr:row>
      <xdr:rowOff>171450</xdr:rowOff>
    </xdr:from>
    <xdr:ext cx="1409700" cy="436786"/>
    <xdr:sp macro="" textlink="">
      <xdr:nvSpPr>
        <xdr:cNvPr id="17" name="CuadroTexto 16">
          <a:extLst>
            <a:ext uri="{FF2B5EF4-FFF2-40B4-BE49-F238E27FC236}">
              <a16:creationId xmlns:a16="http://schemas.microsoft.com/office/drawing/2014/main" id="{00000000-0008-0000-0200-000011000000}"/>
            </a:ext>
          </a:extLst>
        </xdr:cNvPr>
        <xdr:cNvSpPr txBox="1"/>
      </xdr:nvSpPr>
      <xdr:spPr>
        <a:xfrm>
          <a:off x="21021675" y="752475"/>
          <a:ext cx="1409700" cy="4362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O" sz="1100"/>
            <a:t>MAPA DE RIESGOS DE CORRUPCIÓN</a:t>
          </a:r>
        </a:p>
      </xdr:txBody>
    </xdr:sp>
    <xdr:clientData/>
  </xdr:oneCellAnchor>
  <xdr:twoCellAnchor editAs="oneCell">
    <xdr:from>
      <xdr:col>1</xdr:col>
      <xdr:colOff>238125</xdr:colOff>
      <xdr:row>18</xdr:row>
      <xdr:rowOff>171450</xdr:rowOff>
    </xdr:from>
    <xdr:to>
      <xdr:col>1</xdr:col>
      <xdr:colOff>1114425</xdr:colOff>
      <xdr:row>23</xdr:row>
      <xdr:rowOff>95250</xdr:rowOff>
    </xdr:to>
    <xdr:pic>
      <xdr:nvPicPr>
        <xdr:cNvPr id="19" name="Gráfico 18" descr="Hogar con relleno sólido">
          <a:hlinkClick xmlns:r="http://schemas.openxmlformats.org/officeDocument/2006/relationships" r:id="rId3"/>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781175" y="6791325"/>
          <a:ext cx="876300"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451420</xdr:colOff>
      <xdr:row>1</xdr:row>
      <xdr:rowOff>92529</xdr:rowOff>
    </xdr:from>
    <xdr:to>
      <xdr:col>2</xdr:col>
      <xdr:colOff>392910</xdr:colOff>
      <xdr:row>3</xdr:row>
      <xdr:rowOff>152400</xdr:rowOff>
    </xdr:to>
    <xdr:pic>
      <xdr:nvPicPr>
        <xdr:cNvPr id="2" name="2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03845" y="263979"/>
          <a:ext cx="770165" cy="793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oneCell">
    <xdr:from>
      <xdr:col>26</xdr:col>
      <xdr:colOff>0</xdr:colOff>
      <xdr:row>32</xdr:row>
      <xdr:rowOff>0</xdr:rowOff>
    </xdr:from>
    <xdr:to>
      <xdr:col>26</xdr:col>
      <xdr:colOff>304800</xdr:colOff>
      <xdr:row>32</xdr:row>
      <xdr:rowOff>885825</xdr:rowOff>
    </xdr:to>
    <xdr:sp macro="" textlink="">
      <xdr:nvSpPr>
        <xdr:cNvPr id="3" name=":ru" descr="https://mail.google.com/mail/u/1?ui=2&amp;ik=0cb8c02751&amp;attid=0.1&amp;permmsgid=msg-f:1809373432879982084&amp;th=191c2f8cfcd72604&amp;view=snatt&amp;realattid=f_m0pi0hhg3&amp;disp=thd&amp;safe=1">
          <a:hlinkClick xmlns:r="http://schemas.openxmlformats.org/officeDocument/2006/relationships" r:id="rId2"/>
          <a:extLst>
            <a:ext uri="{FF2B5EF4-FFF2-40B4-BE49-F238E27FC236}">
              <a16:creationId xmlns:a16="http://schemas.microsoft.com/office/drawing/2014/main" id="{00000000-0008-0000-0300-000003000000}"/>
            </a:ext>
          </a:extLst>
        </xdr:cNvPr>
        <xdr:cNvSpPr>
          <a:spLocks noChangeAspect="1" noChangeArrowheads="1"/>
        </xdr:cNvSpPr>
      </xdr:nvSpPr>
      <xdr:spPr>
        <a:xfrm>
          <a:off x="24288750" y="12468225"/>
          <a:ext cx="304800" cy="885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26</xdr:col>
      <xdr:colOff>0</xdr:colOff>
      <xdr:row>33</xdr:row>
      <xdr:rowOff>0</xdr:rowOff>
    </xdr:from>
    <xdr:to>
      <xdr:col>26</xdr:col>
      <xdr:colOff>9525</xdr:colOff>
      <xdr:row>33</xdr:row>
      <xdr:rowOff>9525</xdr:rowOff>
    </xdr:to>
    <xdr:pic>
      <xdr:nvPicPr>
        <xdr:cNvPr id="4" name="Imagen 3" descr="https://ssl.gstatic.com/ui/v1/icons/mail/images/cleardot.gif">
          <a:hlinkClick xmlns:r="http://schemas.openxmlformats.org/officeDocument/2006/relationships" r:id="rId2"/>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24288750" y="126301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390525</xdr:colOff>
      <xdr:row>70</xdr:row>
      <xdr:rowOff>314324</xdr:rowOff>
    </xdr:from>
    <xdr:to>
      <xdr:col>3</xdr:col>
      <xdr:colOff>1085850</xdr:colOff>
      <xdr:row>71</xdr:row>
      <xdr:rowOff>590549</xdr:rowOff>
    </xdr:to>
    <xdr:pic>
      <xdr:nvPicPr>
        <xdr:cNvPr id="5" name="Gráfico 4" descr="Hogar con relleno sólido">
          <a:hlinkClick xmlns:r="http://schemas.openxmlformats.org/officeDocument/2006/relationships" r:id="rId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438400" y="108070649"/>
          <a:ext cx="695325" cy="695325"/>
        </a:xfrm>
        <a:prstGeom prst="rect">
          <a:avLst/>
        </a:prstGeom>
      </xdr:spPr>
    </xdr:pic>
    <xdr:clientData/>
  </xdr:twoCellAnchor>
  <xdr:twoCellAnchor editAs="oneCell">
    <xdr:from>
      <xdr:col>2</xdr:col>
      <xdr:colOff>85724</xdr:colOff>
      <xdr:row>70</xdr:row>
      <xdr:rowOff>419098</xdr:rowOff>
    </xdr:from>
    <xdr:to>
      <xdr:col>2</xdr:col>
      <xdr:colOff>771525</xdr:colOff>
      <xdr:row>71</xdr:row>
      <xdr:rowOff>685799</xdr:rowOff>
    </xdr:to>
    <xdr:pic>
      <xdr:nvPicPr>
        <xdr:cNvPr id="6" name="Gráfico 5" descr="Atrás con relleno sólido">
          <a:hlinkClick xmlns:r="http://schemas.openxmlformats.org/officeDocument/2006/relationships" r:id="rId7"/>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1266824" y="108175423"/>
          <a:ext cx="685801" cy="685801"/>
        </a:xfrm>
        <a:prstGeom prst="rect">
          <a:avLst/>
        </a:prstGeom>
      </xdr:spPr>
    </xdr:pic>
    <xdr:clientData/>
  </xdr:twoCellAnchor>
  <xdr:twoCellAnchor editAs="oneCell">
    <xdr:from>
      <xdr:col>26</xdr:col>
      <xdr:colOff>0</xdr:colOff>
      <xdr:row>31</xdr:row>
      <xdr:rowOff>0</xdr:rowOff>
    </xdr:from>
    <xdr:to>
      <xdr:col>26</xdr:col>
      <xdr:colOff>312894</xdr:colOff>
      <xdr:row>31</xdr:row>
      <xdr:rowOff>304800</xdr:rowOff>
    </xdr:to>
    <xdr:sp macro="" textlink="">
      <xdr:nvSpPr>
        <xdr:cNvPr id="10" name=":ru" descr="https://mail.google.com/mail/u/1?ui=2&amp;ik=0cb8c02751&amp;attid=0.1&amp;permmsgid=msg-f:1809373432879982084&amp;th=191c2f8cfcd72604&amp;view=snatt&amp;realattid=f_m0pi0hhg3&amp;disp=thd&amp;safe=1">
          <a:hlinkClick xmlns:r="http://schemas.openxmlformats.org/officeDocument/2006/relationships" r:id="rId2" tgtFrame="_blank"/>
          <a:extLst>
            <a:ext uri="{FF2B5EF4-FFF2-40B4-BE49-F238E27FC236}">
              <a16:creationId xmlns:a16="http://schemas.microsoft.com/office/drawing/2014/main" id="{D76CE9B6-BF74-48D3-9435-053FDDB2BE37}"/>
            </a:ext>
          </a:extLst>
        </xdr:cNvPr>
        <xdr:cNvSpPr>
          <a:spLocks noChangeAspect="1" noChangeArrowheads="1"/>
        </xdr:cNvSpPr>
      </xdr:nvSpPr>
      <xdr:spPr bwMode="auto">
        <a:xfrm>
          <a:off x="27193875" y="40024050"/>
          <a:ext cx="312894"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25</xdr:col>
      <xdr:colOff>0</xdr:colOff>
      <xdr:row>13</xdr:row>
      <xdr:rowOff>0</xdr:rowOff>
    </xdr:from>
    <xdr:to>
      <xdr:col>25</xdr:col>
      <xdr:colOff>0</xdr:colOff>
      <xdr:row>13</xdr:row>
      <xdr:rowOff>0</xdr:rowOff>
    </xdr:to>
    <xdr:pic>
      <xdr:nvPicPr>
        <xdr:cNvPr id="11" name="Imagen 10" descr="https://ssl.gstatic.com/ui/v1/icons/mail/images/cleardot.gif">
          <a:hlinkClick xmlns:r="http://schemas.openxmlformats.org/officeDocument/2006/relationships" r:id="rId2" tgtFrame="_blank"/>
          <a:extLst>
            <a:ext uri="{FF2B5EF4-FFF2-40B4-BE49-F238E27FC236}">
              <a16:creationId xmlns:a16="http://schemas.microsoft.com/office/drawing/2014/main" id="{0E609A2E-76FE-42DB-9183-9D44B381E6F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6088975" y="3333750"/>
          <a:ext cx="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485775</xdr:colOff>
      <xdr:row>12</xdr:row>
      <xdr:rowOff>142874</xdr:rowOff>
    </xdr:from>
    <xdr:to>
      <xdr:col>3</xdr:col>
      <xdr:colOff>1181100</xdr:colOff>
      <xdr:row>16</xdr:row>
      <xdr:rowOff>76199</xdr:rowOff>
    </xdr:to>
    <xdr:pic>
      <xdr:nvPicPr>
        <xdr:cNvPr id="2" name="Gráfico 1" descr="Hogar con relleno sólido">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3457575" y="7609840"/>
          <a:ext cx="695325" cy="695325"/>
        </a:xfrm>
        <a:prstGeom prst="rect">
          <a:avLst/>
        </a:prstGeom>
      </xdr:spPr>
    </xdr:pic>
    <xdr:clientData/>
  </xdr:twoCellAnchor>
  <xdr:twoCellAnchor editAs="oneCell">
    <xdr:from>
      <xdr:col>2</xdr:col>
      <xdr:colOff>190499</xdr:colOff>
      <xdr:row>12</xdr:row>
      <xdr:rowOff>76198</xdr:rowOff>
    </xdr:from>
    <xdr:to>
      <xdr:col>2</xdr:col>
      <xdr:colOff>876300</xdr:colOff>
      <xdr:row>15</xdr:row>
      <xdr:rowOff>190499</xdr:rowOff>
    </xdr:to>
    <xdr:pic>
      <xdr:nvPicPr>
        <xdr:cNvPr id="3" name="Gráfico 2" descr="Atrás con relleno sólido">
          <a:hlinkClick xmlns:r="http://schemas.openxmlformats.org/officeDocument/2006/relationships" r:id="rId4"/>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656715" y="7543165"/>
          <a:ext cx="686435" cy="6858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733425</xdr:colOff>
      <xdr:row>10</xdr:row>
      <xdr:rowOff>133349</xdr:rowOff>
    </xdr:from>
    <xdr:to>
      <xdr:col>3</xdr:col>
      <xdr:colOff>1428750</xdr:colOff>
      <xdr:row>14</xdr:row>
      <xdr:rowOff>66674</xdr:rowOff>
    </xdr:to>
    <xdr:pic>
      <xdr:nvPicPr>
        <xdr:cNvPr id="2" name="Gráfico 1" descr="Hogar con relleno sólido">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4181475" y="4485640"/>
          <a:ext cx="695325" cy="695325"/>
        </a:xfrm>
        <a:prstGeom prst="rect">
          <a:avLst/>
        </a:prstGeom>
      </xdr:spPr>
    </xdr:pic>
    <xdr:clientData/>
  </xdr:twoCellAnchor>
  <xdr:twoCellAnchor editAs="oneCell">
    <xdr:from>
      <xdr:col>2</xdr:col>
      <xdr:colOff>628649</xdr:colOff>
      <xdr:row>10</xdr:row>
      <xdr:rowOff>142873</xdr:rowOff>
    </xdr:from>
    <xdr:to>
      <xdr:col>2</xdr:col>
      <xdr:colOff>1314450</xdr:colOff>
      <xdr:row>14</xdr:row>
      <xdr:rowOff>66674</xdr:rowOff>
    </xdr:to>
    <xdr:pic>
      <xdr:nvPicPr>
        <xdr:cNvPr id="3" name="Gráfico 2" descr="Atrás con relleno sólido">
          <a:hlinkClick xmlns:r="http://schemas.openxmlformats.org/officeDocument/2006/relationships" r:id="rId4"/>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094865" y="4495165"/>
          <a:ext cx="686435" cy="6858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266700</xdr:colOff>
      <xdr:row>0</xdr:row>
      <xdr:rowOff>28575</xdr:rowOff>
    </xdr:from>
    <xdr:to>
      <xdr:col>0</xdr:col>
      <xdr:colOff>1190625</xdr:colOff>
      <xdr:row>2</xdr:row>
      <xdr:rowOff>409575</xdr:rowOff>
    </xdr:to>
    <xdr:pic>
      <xdr:nvPicPr>
        <xdr:cNvPr id="2" name="Picture 647898253">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28575"/>
          <a:ext cx="923925" cy="962025"/>
        </a:xfrm>
        <a:prstGeom prst="rect">
          <a:avLst/>
        </a:prstGeom>
      </xdr:spPr>
    </xdr:pic>
    <xdr:clientData/>
  </xdr:twoCellAnchor>
  <xdr:twoCellAnchor editAs="oneCell">
    <xdr:from>
      <xdr:col>1</xdr:col>
      <xdr:colOff>285750</xdr:colOff>
      <xdr:row>25</xdr:row>
      <xdr:rowOff>161924</xdr:rowOff>
    </xdr:from>
    <xdr:to>
      <xdr:col>1</xdr:col>
      <xdr:colOff>981075</xdr:colOff>
      <xdr:row>29</xdr:row>
      <xdr:rowOff>95249</xdr:rowOff>
    </xdr:to>
    <xdr:pic>
      <xdr:nvPicPr>
        <xdr:cNvPr id="8" name="Gráfico 7" descr="Hogar con relleno sólido">
          <a:hlinkClick xmlns:r="http://schemas.openxmlformats.org/officeDocument/2006/relationships" r:id="rId2"/>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95450" y="8971915"/>
          <a:ext cx="695325" cy="695325"/>
        </a:xfrm>
        <a:prstGeom prst="rect">
          <a:avLst/>
        </a:prstGeom>
      </xdr:spPr>
    </xdr:pic>
    <xdr:clientData/>
  </xdr:twoCellAnchor>
  <xdr:twoCellAnchor editAs="oneCell">
    <xdr:from>
      <xdr:col>0</xdr:col>
      <xdr:colOff>447674</xdr:colOff>
      <xdr:row>25</xdr:row>
      <xdr:rowOff>161923</xdr:rowOff>
    </xdr:from>
    <xdr:to>
      <xdr:col>0</xdr:col>
      <xdr:colOff>1133475</xdr:colOff>
      <xdr:row>29</xdr:row>
      <xdr:rowOff>85724</xdr:rowOff>
    </xdr:to>
    <xdr:pic>
      <xdr:nvPicPr>
        <xdr:cNvPr id="10" name="Gráfico 9" descr="Atrás con relleno sólido">
          <a:hlinkClick xmlns:r="http://schemas.openxmlformats.org/officeDocument/2006/relationships" r:id="rId5"/>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47040" y="8971915"/>
          <a:ext cx="686435" cy="6858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238126</xdr:colOff>
      <xdr:row>0</xdr:row>
      <xdr:rowOff>85726</xdr:rowOff>
    </xdr:from>
    <xdr:to>
      <xdr:col>0</xdr:col>
      <xdr:colOff>1171576</xdr:colOff>
      <xdr:row>2</xdr:row>
      <xdr:rowOff>457201</xdr:rowOff>
    </xdr:to>
    <xdr:pic>
      <xdr:nvPicPr>
        <xdr:cNvPr id="2" name="Picture 647898253">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25" y="85725"/>
          <a:ext cx="933450" cy="952500"/>
        </a:xfrm>
        <a:prstGeom prst="rect">
          <a:avLst/>
        </a:prstGeom>
      </xdr:spPr>
    </xdr:pic>
    <xdr:clientData/>
  </xdr:twoCellAnchor>
  <xdr:twoCellAnchor editAs="oneCell">
    <xdr:from>
      <xdr:col>1</xdr:col>
      <xdr:colOff>352424</xdr:colOff>
      <xdr:row>10</xdr:row>
      <xdr:rowOff>733424</xdr:rowOff>
    </xdr:from>
    <xdr:to>
      <xdr:col>1</xdr:col>
      <xdr:colOff>1142999</xdr:colOff>
      <xdr:row>14</xdr:row>
      <xdr:rowOff>180974</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61490" y="6514465"/>
          <a:ext cx="790575" cy="790575"/>
        </a:xfrm>
        <a:prstGeom prst="rect">
          <a:avLst/>
        </a:prstGeom>
      </xdr:spPr>
    </xdr:pic>
    <xdr:clientData/>
  </xdr:twoCellAnchor>
  <xdr:twoCellAnchor editAs="oneCell">
    <xdr:from>
      <xdr:col>0</xdr:col>
      <xdr:colOff>447674</xdr:colOff>
      <xdr:row>11</xdr:row>
      <xdr:rowOff>161923</xdr:rowOff>
    </xdr:from>
    <xdr:to>
      <xdr:col>0</xdr:col>
      <xdr:colOff>1133475</xdr:colOff>
      <xdr:row>15</xdr:row>
      <xdr:rowOff>85724</xdr:rowOff>
    </xdr:to>
    <xdr:pic>
      <xdr:nvPicPr>
        <xdr:cNvPr id="7" name="Gráfico 6" descr="Atrás con relleno sólido">
          <a:hlinkClick xmlns:r="http://schemas.openxmlformats.org/officeDocument/2006/relationships" r:id="rId5"/>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47040" y="6714490"/>
          <a:ext cx="686435" cy="6858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200025</xdr:colOff>
      <xdr:row>0</xdr:row>
      <xdr:rowOff>104775</xdr:rowOff>
    </xdr:from>
    <xdr:to>
      <xdr:col>1</xdr:col>
      <xdr:colOff>1057275</xdr:colOff>
      <xdr:row>6</xdr:row>
      <xdr:rowOff>19050</xdr:rowOff>
    </xdr:to>
    <xdr:pic>
      <xdr:nvPicPr>
        <xdr:cNvPr id="2" name="Picture 647898253">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104775"/>
          <a:ext cx="1057275" cy="1057275"/>
        </a:xfrm>
        <a:prstGeom prst="rect">
          <a:avLst/>
        </a:prstGeom>
      </xdr:spPr>
    </xdr:pic>
    <xdr:clientData/>
  </xdr:twoCellAnchor>
  <xdr:twoCellAnchor>
    <xdr:from>
      <xdr:col>1</xdr:col>
      <xdr:colOff>714375</xdr:colOff>
      <xdr:row>9</xdr:row>
      <xdr:rowOff>104775</xdr:rowOff>
    </xdr:from>
    <xdr:to>
      <xdr:col>3</xdr:col>
      <xdr:colOff>485775</xdr:colOff>
      <xdr:row>19</xdr:row>
      <xdr:rowOff>76200</xdr:rowOff>
    </xdr:to>
    <xdr:sp macro="" textlink="">
      <xdr:nvSpPr>
        <xdr:cNvPr id="3" name="Shape 424">
          <a:extLst>
            <a:ext uri="{FF2B5EF4-FFF2-40B4-BE49-F238E27FC236}">
              <a16:creationId xmlns:a16="http://schemas.microsoft.com/office/drawing/2014/main" id="{00000000-0008-0000-0800-000003000000}"/>
            </a:ext>
          </a:extLst>
        </xdr:cNvPr>
        <xdr:cNvSpPr/>
      </xdr:nvSpPr>
      <xdr:spPr>
        <a:xfrm>
          <a:off x="876300" y="1819275"/>
          <a:ext cx="1924050" cy="1876425"/>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tx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576132</xdr:colOff>
      <xdr:row>8</xdr:row>
      <xdr:rowOff>47625</xdr:rowOff>
    </xdr:from>
    <xdr:to>
      <xdr:col>7</xdr:col>
      <xdr:colOff>505880</xdr:colOff>
      <xdr:row>19</xdr:row>
      <xdr:rowOff>168425</xdr:rowOff>
    </xdr:to>
    <xdr:sp macro="" textlink="">
      <xdr:nvSpPr>
        <xdr:cNvPr id="4" name="Shape 424">
          <a:extLst>
            <a:ext uri="{FF2B5EF4-FFF2-40B4-BE49-F238E27FC236}">
              <a16:creationId xmlns:a16="http://schemas.microsoft.com/office/drawing/2014/main" id="{00000000-0008-0000-0800-000004000000}"/>
            </a:ext>
          </a:extLst>
        </xdr:cNvPr>
        <xdr:cNvSpPr/>
      </xdr:nvSpPr>
      <xdr:spPr>
        <a:xfrm>
          <a:off x="3623945" y="1571625"/>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1</xdr:col>
      <xdr:colOff>671011</xdr:colOff>
      <xdr:row>20</xdr:row>
      <xdr:rowOff>187106</xdr:rowOff>
    </xdr:from>
    <xdr:to>
      <xdr:col>3</xdr:col>
      <xdr:colOff>638175</xdr:colOff>
      <xdr:row>29</xdr:row>
      <xdr:rowOff>139541</xdr:rowOff>
    </xdr:to>
    <xdr:grpSp>
      <xdr:nvGrpSpPr>
        <xdr:cNvPr id="5" name="Group 8">
          <a:extLst>
            <a:ext uri="{FF2B5EF4-FFF2-40B4-BE49-F238E27FC236}">
              <a16:creationId xmlns:a16="http://schemas.microsoft.com/office/drawing/2014/main" id="{00000000-0008-0000-0800-000005000000}"/>
            </a:ext>
          </a:extLst>
        </xdr:cNvPr>
        <xdr:cNvGrpSpPr/>
      </xdr:nvGrpSpPr>
      <xdr:grpSpPr>
        <a:xfrm>
          <a:off x="832936" y="3997106"/>
          <a:ext cx="2119814" cy="1666935"/>
          <a:chOff x="203098" y="4478455"/>
          <a:chExt cx="3249171" cy="2222577"/>
        </a:xfrm>
      </xdr:grpSpPr>
      <xdr:sp macro="" textlink="">
        <xdr:nvSpPr>
          <xdr:cNvPr id="11" name="Rectangle 9">
            <a:extLst>
              <a:ext uri="{FF2B5EF4-FFF2-40B4-BE49-F238E27FC236}">
                <a16:creationId xmlns:a16="http://schemas.microsoft.com/office/drawing/2014/main" id="{00000000-0008-0000-0800-00000B000000}"/>
              </a:ext>
            </a:extLst>
          </xdr:cNvPr>
          <xdr:cNvSpPr/>
        </xdr:nvSpPr>
        <xdr:spPr>
          <a:xfrm>
            <a:off x="203098" y="4478455"/>
            <a:ext cx="3249169" cy="437984"/>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350" b="1">
                <a:solidFill>
                  <a:schemeClr val="accent1">
                    <a:lumMod val="50000"/>
                  </a:schemeClr>
                </a:solidFill>
                <a:latin typeface="Nunito"/>
              </a:rPr>
              <a:t>Redes internas</a:t>
            </a:r>
          </a:p>
        </xdr:txBody>
      </xdr:sp>
      <xdr:sp macro="" textlink="">
        <xdr:nvSpPr>
          <xdr:cNvPr id="12" name="Rectangle 10">
            <a:extLst>
              <a:ext uri="{FF2B5EF4-FFF2-40B4-BE49-F238E27FC236}">
                <a16:creationId xmlns:a16="http://schemas.microsoft.com/office/drawing/2014/main" id="{00000000-0008-0000-0800-00000C000000}"/>
              </a:ext>
            </a:extLst>
          </xdr:cNvPr>
          <xdr:cNvSpPr/>
        </xdr:nvSpPr>
        <xdr:spPr>
          <a:xfrm>
            <a:off x="203100" y="4863352"/>
            <a:ext cx="3249169" cy="1837680"/>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Existencia de canales para el intercambio de información de</a:t>
            </a:r>
            <a:r>
              <a:rPr lang="en-US" sz="1050" baseline="0">
                <a:solidFill>
                  <a:schemeClr val="tx1">
                    <a:lumMod val="75000"/>
                  </a:schemeClr>
                </a:solidFill>
                <a:latin typeface="Nunito"/>
              </a:rPr>
              <a:t> información entre los diferentes grupos, áreas o dependencias que conforman la entidad.</a:t>
            </a:r>
            <a:endParaRPr lang="en-US" sz="1050">
              <a:solidFill>
                <a:schemeClr val="tx1">
                  <a:lumMod val="75000"/>
                </a:schemeClr>
              </a:solidFill>
              <a:latin typeface="Nunito"/>
            </a:endParaRPr>
          </a:p>
        </xdr:txBody>
      </xdr:sp>
    </xdr:grpSp>
    <xdr:clientData/>
  </xdr:twoCellAnchor>
  <xdr:twoCellAnchor>
    <xdr:from>
      <xdr:col>4</xdr:col>
      <xdr:colOff>714375</xdr:colOff>
      <xdr:row>20</xdr:row>
      <xdr:rowOff>149005</xdr:rowOff>
    </xdr:from>
    <xdr:to>
      <xdr:col>7</xdr:col>
      <xdr:colOff>434417</xdr:colOff>
      <xdr:row>29</xdr:row>
      <xdr:rowOff>168115</xdr:rowOff>
    </xdr:to>
    <xdr:grpSp>
      <xdr:nvGrpSpPr>
        <xdr:cNvPr id="6" name="Group 11">
          <a:extLst>
            <a:ext uri="{FF2B5EF4-FFF2-40B4-BE49-F238E27FC236}">
              <a16:creationId xmlns:a16="http://schemas.microsoft.com/office/drawing/2014/main" id="{00000000-0008-0000-0800-000006000000}"/>
            </a:ext>
          </a:extLst>
        </xdr:cNvPr>
        <xdr:cNvGrpSpPr/>
      </xdr:nvGrpSpPr>
      <xdr:grpSpPr>
        <a:xfrm>
          <a:off x="3762375" y="3959005"/>
          <a:ext cx="1920317" cy="1733610"/>
          <a:chOff x="203098" y="4389555"/>
          <a:chExt cx="3249171" cy="2311478"/>
        </a:xfrm>
      </xdr:grpSpPr>
      <xdr:sp macro="" textlink="">
        <xdr:nvSpPr>
          <xdr:cNvPr id="9" name="Rectangle 12">
            <a:extLst>
              <a:ext uri="{FF2B5EF4-FFF2-40B4-BE49-F238E27FC236}">
                <a16:creationId xmlns:a16="http://schemas.microsoft.com/office/drawing/2014/main" id="{00000000-0008-0000-0800-000009000000}"/>
              </a:ext>
            </a:extLst>
          </xdr:cNvPr>
          <xdr:cNvSpPr/>
        </xdr:nvSpPr>
        <xdr:spPr>
          <a:xfrm>
            <a:off x="203098" y="4389555"/>
            <a:ext cx="3249169" cy="437984"/>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350" b="1">
                <a:solidFill>
                  <a:schemeClr val="accent2"/>
                </a:solidFill>
                <a:latin typeface="Nunito"/>
              </a:rPr>
              <a:t>Redes externas</a:t>
            </a:r>
          </a:p>
        </xdr:txBody>
      </xdr:sp>
      <xdr:sp macro="" textlink="">
        <xdr:nvSpPr>
          <xdr:cNvPr id="10" name="Rectangle 13">
            <a:extLst>
              <a:ext uri="{FF2B5EF4-FFF2-40B4-BE49-F238E27FC236}">
                <a16:creationId xmlns:a16="http://schemas.microsoft.com/office/drawing/2014/main" id="{00000000-0008-0000-0800-00000A000000}"/>
              </a:ext>
            </a:extLst>
          </xdr:cNvPr>
          <xdr:cNvSpPr/>
        </xdr:nvSpPr>
        <xdr:spPr>
          <a:xfrm>
            <a:off x="203100" y="4863352"/>
            <a:ext cx="3249169" cy="1837681"/>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Interacción</a:t>
            </a:r>
            <a:r>
              <a:rPr lang="en-US" sz="1050" baseline="0">
                <a:solidFill>
                  <a:schemeClr val="tx1">
                    <a:lumMod val="75000"/>
                  </a:schemeClr>
                </a:solidFill>
                <a:latin typeface="Nunito"/>
              </a:rPr>
              <a:t> con otras entidades en el ámbito sectorial, regional y nacional, para generar diálogo sobre la transparencia y ética pública.</a:t>
            </a:r>
            <a:endParaRPr lang="en-US" sz="1050">
              <a:solidFill>
                <a:schemeClr val="tx1">
                  <a:lumMod val="75000"/>
                </a:schemeClr>
              </a:solidFill>
              <a:latin typeface="Nunito"/>
            </a:endParaRPr>
          </a:p>
        </xdr:txBody>
      </xdr:sp>
    </xdr:grpSp>
    <xdr:clientData/>
  </xdr:twoCellAnchor>
  <xdr:twoCellAnchor editAs="oneCell">
    <xdr:from>
      <xdr:col>1</xdr:col>
      <xdr:colOff>1285876</xdr:colOff>
      <xdr:row>12</xdr:row>
      <xdr:rowOff>47582</xdr:rowOff>
    </xdr:from>
    <xdr:to>
      <xdr:col>2</xdr:col>
      <xdr:colOff>657225</xdr:colOff>
      <xdr:row>16</xdr:row>
      <xdr:rowOff>58743</xdr:rowOff>
    </xdr:to>
    <xdr:pic>
      <xdr:nvPicPr>
        <xdr:cNvPr id="13" name="Imagen 12" descr="estilo de icono de referencia interna 9252688 Vector en Vecteezy">
          <a:hlinkClick xmlns:r="http://schemas.openxmlformats.org/officeDocument/2006/relationships" r:id="rId2"/>
          <a:extLst>
            <a:ext uri="{FF2B5EF4-FFF2-40B4-BE49-F238E27FC236}">
              <a16:creationId xmlns:a16="http://schemas.microsoft.com/office/drawing/2014/main" id="{00000000-0008-0000-0800-00000D000000}"/>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BEBA8EAE-BF5A-486C-A8C5-ECC9F3942E4B}">
              <a14:imgProps xmlns:a14="http://schemas.microsoft.com/office/drawing/2010/main">
                <a14:imgLayer r:embed="rId4">
                  <a14:imgEffect>
                    <a14:backgroundRemoval t="1802" b="97748" l="3965" r="96476">
                      <a14:foregroundMark x1="51101" y1="5856" x2="51101" y2="5856"/>
                      <a14:foregroundMark x1="50661" y1="1802" x2="50661" y2="1802"/>
                      <a14:foregroundMark x1="81057" y1="29730" x2="81057" y2="29730"/>
                      <a14:foregroundMark x1="90308" y1="46847" x2="90308" y2="46847"/>
                      <a14:foregroundMark x1="92511" y1="45946" x2="92511" y2="45946"/>
                      <a14:foregroundMark x1="87665" y1="67117" x2="87665" y2="67117"/>
                      <a14:foregroundMark x1="83700" y1="76126" x2="83700" y2="76126"/>
                      <a14:foregroundMark x1="96476" y1="84685" x2="96476" y2="84685"/>
                      <a14:foregroundMark x1="33921" y1="93243" x2="33921" y2="93243"/>
                      <a14:foregroundMark x1="39648" y1="95495" x2="39648" y2="95495"/>
                      <a14:foregroundMark x1="47577" y1="98198" x2="47577" y2="98198"/>
                      <a14:foregroundMark x1="14978" y1="72973" x2="14978" y2="72973"/>
                      <a14:foregroundMark x1="3965" y1="86036" x2="3965" y2="86036"/>
                      <a14:foregroundMark x1="33921" y1="18919" x2="33921" y2="18919"/>
                    </a14:backgroundRemoval>
                  </a14:imgEffect>
                </a14:imgLayer>
              </a14:imgProps>
            </a:ext>
            <a:ext uri="{28A0092B-C50C-407E-A947-70E740481C1C}">
              <a14:useLocalDpi xmlns:a14="http://schemas.microsoft.com/office/drawing/2010/main" val="0"/>
            </a:ext>
          </a:extLst>
        </a:blip>
        <a:srcRect/>
        <a:stretch>
          <a:fillRect/>
        </a:stretch>
      </xdr:blipFill>
      <xdr:spPr>
        <a:xfrm>
          <a:off x="1447800" y="2332990"/>
          <a:ext cx="790575" cy="773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438150</xdr:colOff>
      <xdr:row>12</xdr:row>
      <xdr:rowOff>28574</xdr:rowOff>
    </xdr:from>
    <xdr:to>
      <xdr:col>6</xdr:col>
      <xdr:colOff>617008</xdr:colOff>
      <xdr:row>15</xdr:row>
      <xdr:rowOff>190499</xdr:rowOff>
    </xdr:to>
    <xdr:pic>
      <xdr:nvPicPr>
        <xdr:cNvPr id="14" name="Imagen 13" descr="social red icono en plano aislado en negocio humano recursos, oficina  administración paquete símbolo colección logo vector para aplicaciones, web  social medios de comunicación conexión concepto 36489533 Vector en Vecteezy">
          <a:hlinkClick xmlns:r="http://schemas.openxmlformats.org/officeDocument/2006/relationships" r:id="rId5"/>
          <a:extLst>
            <a:ext uri="{FF2B5EF4-FFF2-40B4-BE49-F238E27FC236}">
              <a16:creationId xmlns:a16="http://schemas.microsoft.com/office/drawing/2014/main" id="{00000000-0008-0000-0800-00000E000000}"/>
            </a:ext>
          </a:extLst>
        </xdr:cNvPr>
        <xdr:cNvPicPr>
          <a:picLocks noChangeAspect="1" noChangeArrowheads="1"/>
        </xdr:cNvPicPr>
      </xdr:nvPicPr>
      <xdr:blipFill>
        <a:blip xmlns:r="http://schemas.openxmlformats.org/officeDocument/2006/relationships" r:embed="rId6" cstate="print">
          <a:duotone>
            <a:schemeClr val="accent2">
              <a:shade val="45000"/>
              <a:satMod val="135000"/>
            </a:schemeClr>
            <a:prstClr val="white"/>
          </a:duotone>
          <a:extLst>
            <a:ext uri="{BEBA8EAE-BF5A-486C-A8C5-ECC9F3942E4B}">
              <a14:imgProps xmlns:a14="http://schemas.microsoft.com/office/drawing/2010/main">
                <a14:imgLayer r:embed="rId7">
                  <a14:imgEffect>
                    <a14:backgroundRemoval t="0" b="95960" l="394" r="97638">
                      <a14:foregroundMark x1="11024" y1="31313" x2="11024" y2="31313"/>
                      <a14:foregroundMark x1="12205" y1="17677" x2="12205" y2="17677"/>
                      <a14:foregroundMark x1="13780" y1="28788" x2="13780" y2="28788"/>
                      <a14:foregroundMark x1="12992" y1="18182" x2="12992" y2="18182"/>
                      <a14:foregroundMark x1="12992" y1="18182" x2="12992" y2="18182"/>
                      <a14:foregroundMark x1="11811" y1="19697" x2="11811" y2="19697"/>
                      <a14:foregroundMark x1="10630" y1="18182" x2="10630" y2="18182"/>
                      <a14:foregroundMark x1="12992" y1="20202" x2="12992" y2="20202"/>
                      <a14:foregroundMark x1="7874" y1="25758" x2="7874" y2="25758"/>
                      <a14:foregroundMark x1="17323" y1="28283" x2="17323" y2="28283"/>
                      <a14:foregroundMark x1="17717" y1="32828" x2="17717" y2="32828"/>
                      <a14:foregroundMark x1="17717" y1="35354" x2="17717" y2="35354"/>
                      <a14:foregroundMark x1="5906" y1="28283" x2="5906" y2="28283"/>
                      <a14:foregroundMark x1="5906" y1="31818" x2="5906" y2="31818"/>
                      <a14:foregroundMark x1="6299" y1="35354" x2="6299" y2="35354"/>
                      <a14:foregroundMark x1="8661" y1="44444" x2="8661" y2="44444"/>
                      <a14:foregroundMark x1="787" y1="54545" x2="787" y2="54545"/>
                      <a14:foregroundMark x1="36220" y1="2020" x2="36220" y2="2020"/>
                      <a14:foregroundMark x1="37402" y1="13131" x2="37402" y2="13131"/>
                      <a14:foregroundMark x1="38189" y1="16162" x2="38189" y2="16162"/>
                      <a14:foregroundMark x1="35433" y1="18182" x2="39764" y2="9596"/>
                      <a14:foregroundMark x1="60630" y1="20707" x2="65354" y2="8081"/>
                      <a14:foregroundMark x1="62992" y1="1515" x2="62992" y2="1515"/>
                      <a14:foregroundMark x1="83858" y1="40909" x2="88976" y2="27273"/>
                      <a14:foregroundMark x1="88189" y1="17677" x2="88189" y2="17677"/>
                      <a14:foregroundMark x1="94488" y1="30808" x2="94488" y2="30808"/>
                      <a14:foregroundMark x1="47638" y1="64141" x2="54331" y2="46465"/>
                      <a14:foregroundMark x1="51969" y1="36869" x2="51969" y2="36869"/>
                      <a14:foregroundMark x1="53937" y1="93434" x2="53937" y2="93434"/>
                      <a14:foregroundMark x1="98031" y1="56566" x2="98031" y2="56566"/>
                      <a14:foregroundMark x1="95669" y1="56566" x2="95669" y2="56566"/>
                      <a14:foregroundMark x1="92520" y1="59091" x2="92520" y2="59091"/>
                      <a14:foregroundMark x1="82283" y1="56566" x2="82283" y2="56566"/>
                      <a14:foregroundMark x1="77165" y1="47980" x2="77165" y2="47980"/>
                      <a14:foregroundMark x1="54724" y1="95960" x2="54724" y2="95960"/>
                    </a14:backgroundRemoval>
                  </a14:imgEffect>
                </a14:imgLayer>
              </a14:imgProps>
            </a:ext>
            <a:ext uri="{28A0092B-C50C-407E-A947-70E740481C1C}">
              <a14:useLocalDpi xmlns:a14="http://schemas.microsoft.com/office/drawing/2010/main" val="0"/>
            </a:ext>
          </a:extLst>
        </a:blip>
        <a:srcRect/>
        <a:stretch>
          <a:fillRect/>
        </a:stretch>
      </xdr:blipFill>
      <xdr:spPr>
        <a:xfrm>
          <a:off x="4219575" y="2313940"/>
          <a:ext cx="911860"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428625</xdr:colOff>
      <xdr:row>29</xdr:row>
      <xdr:rowOff>142875</xdr:rowOff>
    </xdr:from>
    <xdr:to>
      <xdr:col>1</xdr:col>
      <xdr:colOff>1057275</xdr:colOff>
      <xdr:row>33</xdr:row>
      <xdr:rowOff>9525</xdr:rowOff>
    </xdr:to>
    <xdr:pic>
      <xdr:nvPicPr>
        <xdr:cNvPr id="16" name="Gráfico 15" descr="Hogar con relleno sólido">
          <a:hlinkClick xmlns:r="http://schemas.openxmlformats.org/officeDocument/2006/relationships" r:id="rId8"/>
          <a:extLst>
            <a:ext uri="{FF2B5EF4-FFF2-40B4-BE49-F238E27FC236}">
              <a16:creationId xmlns:a16="http://schemas.microsoft.com/office/drawing/2014/main" id="{00000000-0008-0000-0800-000010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590550" y="5667375"/>
          <a:ext cx="628650" cy="6286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314326</xdr:colOff>
      <xdr:row>0</xdr:row>
      <xdr:rowOff>38101</xdr:rowOff>
    </xdr:from>
    <xdr:to>
      <xdr:col>0</xdr:col>
      <xdr:colOff>1095375</xdr:colOff>
      <xdr:row>2</xdr:row>
      <xdr:rowOff>238125</xdr:rowOff>
    </xdr:to>
    <xdr:pic>
      <xdr:nvPicPr>
        <xdr:cNvPr id="2" name="Picture 647898253">
          <a:extLst>
            <a:ext uri="{FF2B5EF4-FFF2-40B4-BE49-F238E27FC236}">
              <a16:creationId xmlns:a16="http://schemas.microsoft.com/office/drawing/2014/main" id="{00000000-0008-0000-09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4325" y="38100"/>
          <a:ext cx="781050" cy="781050"/>
        </a:xfrm>
        <a:prstGeom prst="rect">
          <a:avLst/>
        </a:prstGeom>
      </xdr:spPr>
    </xdr:pic>
    <xdr:clientData/>
  </xdr:twoCellAnchor>
  <xdr:twoCellAnchor editAs="oneCell">
    <xdr:from>
      <xdr:col>1</xdr:col>
      <xdr:colOff>200025</xdr:colOff>
      <xdr:row>14</xdr:row>
      <xdr:rowOff>314325</xdr:rowOff>
    </xdr:from>
    <xdr:to>
      <xdr:col>1</xdr:col>
      <xdr:colOff>876300</xdr:colOff>
      <xdr:row>18</xdr:row>
      <xdr:rowOff>57150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85925" y="4800600"/>
          <a:ext cx="676275" cy="676275"/>
        </a:xfrm>
        <a:prstGeom prst="rect">
          <a:avLst/>
        </a:prstGeom>
      </xdr:spPr>
    </xdr:pic>
    <xdr:clientData/>
  </xdr:twoCellAnchor>
  <xdr:twoCellAnchor editAs="oneCell">
    <xdr:from>
      <xdr:col>0</xdr:col>
      <xdr:colOff>333375</xdr:colOff>
      <xdr:row>14</xdr:row>
      <xdr:rowOff>342900</xdr:rowOff>
    </xdr:from>
    <xdr:to>
      <xdr:col>0</xdr:col>
      <xdr:colOff>1047750</xdr:colOff>
      <xdr:row>18</xdr:row>
      <xdr:rowOff>123825</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333375" y="4829175"/>
          <a:ext cx="714375" cy="7143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314327</xdr:colOff>
      <xdr:row>0</xdr:row>
      <xdr:rowOff>38101</xdr:rowOff>
    </xdr:from>
    <xdr:to>
      <xdr:col>0</xdr:col>
      <xdr:colOff>1085851</xdr:colOff>
      <xdr:row>2</xdr:row>
      <xdr:rowOff>295275</xdr:rowOff>
    </xdr:to>
    <xdr:pic>
      <xdr:nvPicPr>
        <xdr:cNvPr id="2" name="Picture 647898253">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4325" y="38100"/>
          <a:ext cx="771525" cy="838200"/>
        </a:xfrm>
        <a:prstGeom prst="rect">
          <a:avLst/>
        </a:prstGeom>
      </xdr:spPr>
    </xdr:pic>
    <xdr:clientData/>
  </xdr:twoCellAnchor>
  <xdr:twoCellAnchor editAs="oneCell">
    <xdr:from>
      <xdr:col>1</xdr:col>
      <xdr:colOff>257174</xdr:colOff>
      <xdr:row>7</xdr:row>
      <xdr:rowOff>219074</xdr:rowOff>
    </xdr:from>
    <xdr:to>
      <xdr:col>1</xdr:col>
      <xdr:colOff>952499</xdr:colOff>
      <xdr:row>11</xdr:row>
      <xdr:rowOff>85724</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51965" y="3399790"/>
          <a:ext cx="695325" cy="695325"/>
        </a:xfrm>
        <a:prstGeom prst="rect">
          <a:avLst/>
        </a:prstGeom>
      </xdr:spPr>
    </xdr:pic>
    <xdr:clientData/>
  </xdr:twoCellAnchor>
  <xdr:twoCellAnchor editAs="oneCell">
    <xdr:from>
      <xdr:col>0</xdr:col>
      <xdr:colOff>333375</xdr:colOff>
      <xdr:row>7</xdr:row>
      <xdr:rowOff>342900</xdr:rowOff>
    </xdr:from>
    <xdr:to>
      <xdr:col>0</xdr:col>
      <xdr:colOff>1047750</xdr:colOff>
      <xdr:row>11</xdr:row>
      <xdr:rowOff>142875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333375" y="3438525"/>
          <a:ext cx="714375" cy="7143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161925</xdr:colOff>
      <xdr:row>0</xdr:row>
      <xdr:rowOff>66675</xdr:rowOff>
    </xdr:from>
    <xdr:to>
      <xdr:col>1</xdr:col>
      <xdr:colOff>454624</xdr:colOff>
      <xdr:row>5</xdr:row>
      <xdr:rowOff>174971</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161925" y="66675"/>
          <a:ext cx="1025525" cy="1060450"/>
        </a:xfrm>
        <a:prstGeom prst="rect">
          <a:avLst/>
        </a:prstGeom>
      </xdr:spPr>
    </xdr:pic>
    <xdr:clientData/>
  </xdr:twoCellAnchor>
  <xdr:twoCellAnchor>
    <xdr:from>
      <xdr:col>0</xdr:col>
      <xdr:colOff>523875</xdr:colOff>
      <xdr:row>8</xdr:row>
      <xdr:rowOff>57150</xdr:rowOff>
    </xdr:from>
    <xdr:to>
      <xdr:col>3</xdr:col>
      <xdr:colOff>453623</xdr:colOff>
      <xdr:row>19</xdr:row>
      <xdr:rowOff>177950</xdr:rowOff>
    </xdr:to>
    <xdr:sp macro="" textlink="">
      <xdr:nvSpPr>
        <xdr:cNvPr id="3" name="Shape 424">
          <a:extLst>
            <a:ext uri="{FF2B5EF4-FFF2-40B4-BE49-F238E27FC236}">
              <a16:creationId xmlns:a16="http://schemas.microsoft.com/office/drawing/2014/main" id="{00000000-0008-0000-0B00-000003000000}"/>
            </a:ext>
          </a:extLst>
        </xdr:cNvPr>
        <xdr:cNvSpPr/>
      </xdr:nvSpPr>
      <xdr:spPr>
        <a:xfrm>
          <a:off x="523875" y="1581150"/>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6">
            <a:lumMod val="50000"/>
          </a:schemeClr>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14157</xdr:colOff>
      <xdr:row>8</xdr:row>
      <xdr:rowOff>57150</xdr:rowOff>
    </xdr:from>
    <xdr:to>
      <xdr:col>6</xdr:col>
      <xdr:colOff>705905</xdr:colOff>
      <xdr:row>19</xdr:row>
      <xdr:rowOff>177950</xdr:rowOff>
    </xdr:to>
    <xdr:sp macro="" textlink="">
      <xdr:nvSpPr>
        <xdr:cNvPr id="4" name="Shape 424">
          <a:extLst>
            <a:ext uri="{FF2B5EF4-FFF2-40B4-BE49-F238E27FC236}">
              <a16:creationId xmlns:a16="http://schemas.microsoft.com/office/drawing/2014/main" id="{00000000-0008-0000-0B00-000004000000}"/>
            </a:ext>
          </a:extLst>
        </xdr:cNvPr>
        <xdr:cNvSpPr/>
      </xdr:nvSpPr>
      <xdr:spPr>
        <a:xfrm>
          <a:off x="2947670" y="1581150"/>
          <a:ext cx="2158365"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7</xdr:col>
      <xdr:colOff>266439</xdr:colOff>
      <xdr:row>8</xdr:row>
      <xdr:rowOff>57150</xdr:rowOff>
    </xdr:from>
    <xdr:to>
      <xdr:col>10</xdr:col>
      <xdr:colOff>196187</xdr:colOff>
      <xdr:row>19</xdr:row>
      <xdr:rowOff>177950</xdr:rowOff>
    </xdr:to>
    <xdr:sp macro="" textlink="">
      <xdr:nvSpPr>
        <xdr:cNvPr id="5" name="Shape 424">
          <a:extLst>
            <a:ext uri="{FF2B5EF4-FFF2-40B4-BE49-F238E27FC236}">
              <a16:creationId xmlns:a16="http://schemas.microsoft.com/office/drawing/2014/main" id="{00000000-0008-0000-0B00-000005000000}"/>
            </a:ext>
          </a:extLst>
        </xdr:cNvPr>
        <xdr:cNvSpPr/>
      </xdr:nvSpPr>
      <xdr:spPr>
        <a:xfrm>
          <a:off x="5400040" y="1581150"/>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0</xdr:col>
      <xdr:colOff>342900</xdr:colOff>
      <xdr:row>21</xdr:row>
      <xdr:rowOff>15653</xdr:rowOff>
    </xdr:from>
    <xdr:to>
      <xdr:col>3</xdr:col>
      <xdr:colOff>249334</xdr:colOff>
      <xdr:row>27</xdr:row>
      <xdr:rowOff>188501</xdr:rowOff>
    </xdr:to>
    <xdr:grpSp>
      <xdr:nvGrpSpPr>
        <xdr:cNvPr id="6" name="Group 8">
          <a:extLst>
            <a:ext uri="{FF2B5EF4-FFF2-40B4-BE49-F238E27FC236}">
              <a16:creationId xmlns:a16="http://schemas.microsoft.com/office/drawing/2014/main" id="{00000000-0008-0000-0B00-000006000000}"/>
            </a:ext>
          </a:extLst>
        </xdr:cNvPr>
        <xdr:cNvGrpSpPr/>
      </xdr:nvGrpSpPr>
      <xdr:grpSpPr>
        <a:xfrm>
          <a:off x="342900" y="4016153"/>
          <a:ext cx="2106709" cy="1315848"/>
          <a:chOff x="203098" y="4478455"/>
          <a:chExt cx="3277651" cy="1754463"/>
        </a:xfrm>
      </xdr:grpSpPr>
      <xdr:sp macro="" textlink="">
        <xdr:nvSpPr>
          <xdr:cNvPr id="16" name="Rectangle 9">
            <a:extLst>
              <a:ext uri="{FF2B5EF4-FFF2-40B4-BE49-F238E27FC236}">
                <a16:creationId xmlns:a16="http://schemas.microsoft.com/office/drawing/2014/main" id="{00000000-0008-0000-0B00-000010000000}"/>
              </a:ext>
            </a:extLst>
          </xdr:cNvPr>
          <xdr:cNvSpPr/>
        </xdr:nvSpPr>
        <xdr:spPr>
          <a:xfrm>
            <a:off x="203098" y="4478455"/>
            <a:ext cx="3249170"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6">
                    <a:lumMod val="50000"/>
                  </a:schemeClr>
                </a:solidFill>
                <a:latin typeface="Nunito"/>
              </a:rPr>
              <a:t>TRANSPARENCIA Y ACCESO A LA INFORMACIÓN</a:t>
            </a:r>
          </a:p>
        </xdr:txBody>
      </xdr:sp>
      <xdr:sp macro="" textlink="">
        <xdr:nvSpPr>
          <xdr:cNvPr id="17" name="Rectangle 10">
            <a:extLst>
              <a:ext uri="{FF2B5EF4-FFF2-40B4-BE49-F238E27FC236}">
                <a16:creationId xmlns:a16="http://schemas.microsoft.com/office/drawing/2014/main" id="{00000000-0008-0000-0B00-000011000000}"/>
              </a:ext>
            </a:extLst>
          </xdr:cNvPr>
          <xdr:cNvSpPr/>
        </xdr:nvSpPr>
        <xdr:spPr>
          <a:xfrm>
            <a:off x="231579" y="5130052"/>
            <a:ext cx="3249170" cy="1102866"/>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La Entidad debe proporcionar</a:t>
            </a:r>
            <a:r>
              <a:rPr lang="en-US" sz="1050" baseline="0">
                <a:solidFill>
                  <a:schemeClr val="tx1">
                    <a:lumMod val="75000"/>
                  </a:schemeClr>
                </a:solidFill>
                <a:latin typeface="Nunito"/>
              </a:rPr>
              <a:t> y facilitar el acceso a la información pública en los términos más amplios posibles.</a:t>
            </a:r>
            <a:endParaRPr lang="en-US" sz="1050">
              <a:solidFill>
                <a:schemeClr val="tx1">
                  <a:lumMod val="75000"/>
                </a:schemeClr>
              </a:solidFill>
              <a:latin typeface="Nunito"/>
            </a:endParaRPr>
          </a:p>
        </xdr:txBody>
      </xdr:sp>
    </xdr:grpSp>
    <xdr:clientData/>
  </xdr:twoCellAnchor>
  <xdr:twoCellAnchor>
    <xdr:from>
      <xdr:col>3</xdr:col>
      <xdr:colOff>704850</xdr:colOff>
      <xdr:row>21</xdr:row>
      <xdr:rowOff>34703</xdr:rowOff>
    </xdr:from>
    <xdr:to>
      <xdr:col>6</xdr:col>
      <xdr:colOff>647700</xdr:colOff>
      <xdr:row>30</xdr:row>
      <xdr:rowOff>149063</xdr:rowOff>
    </xdr:to>
    <xdr:grpSp>
      <xdr:nvGrpSpPr>
        <xdr:cNvPr id="7" name="Group 11">
          <a:extLst>
            <a:ext uri="{FF2B5EF4-FFF2-40B4-BE49-F238E27FC236}">
              <a16:creationId xmlns:a16="http://schemas.microsoft.com/office/drawing/2014/main" id="{00000000-0008-0000-0B00-000007000000}"/>
            </a:ext>
          </a:extLst>
        </xdr:cNvPr>
        <xdr:cNvGrpSpPr/>
      </xdr:nvGrpSpPr>
      <xdr:grpSpPr>
        <a:xfrm>
          <a:off x="2905125" y="4035203"/>
          <a:ext cx="2143125" cy="1828860"/>
          <a:chOff x="230869" y="4465755"/>
          <a:chExt cx="3249171" cy="2438479"/>
        </a:xfrm>
      </xdr:grpSpPr>
      <xdr:sp macro="" textlink="">
        <xdr:nvSpPr>
          <xdr:cNvPr id="14" name="Rectangle 12">
            <a:extLst>
              <a:ext uri="{FF2B5EF4-FFF2-40B4-BE49-F238E27FC236}">
                <a16:creationId xmlns:a16="http://schemas.microsoft.com/office/drawing/2014/main" id="{00000000-0008-0000-0B00-00000E000000}"/>
              </a:ext>
            </a:extLst>
          </xdr:cNvPr>
          <xdr:cNvSpPr/>
        </xdr:nvSpPr>
        <xdr:spPr>
          <a:xfrm>
            <a:off x="230869" y="4465755"/>
            <a:ext cx="3249171"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2"/>
                </a:solidFill>
                <a:latin typeface="Nunito"/>
              </a:rPr>
              <a:t>PARTICIPACIÓN</a:t>
            </a:r>
            <a:r>
              <a:rPr lang="en-US" sz="1100" b="1" baseline="0">
                <a:solidFill>
                  <a:schemeClr val="accent2"/>
                </a:solidFill>
                <a:latin typeface="Nunito"/>
              </a:rPr>
              <a:t> CIUDADANA Y RENDICIÓN DE CUENTAS</a:t>
            </a:r>
            <a:endParaRPr lang="en-US" sz="1100" b="1">
              <a:solidFill>
                <a:schemeClr val="accent2"/>
              </a:solidFill>
              <a:latin typeface="Nunito"/>
            </a:endParaRPr>
          </a:p>
        </xdr:txBody>
      </xdr:sp>
      <xdr:sp macro="" textlink="">
        <xdr:nvSpPr>
          <xdr:cNvPr id="15" name="Rectangle 13">
            <a:extLst>
              <a:ext uri="{FF2B5EF4-FFF2-40B4-BE49-F238E27FC236}">
                <a16:creationId xmlns:a16="http://schemas.microsoft.com/office/drawing/2014/main" id="{00000000-0008-0000-0B00-00000F000000}"/>
              </a:ext>
            </a:extLst>
          </xdr:cNvPr>
          <xdr:cNvSpPr/>
        </xdr:nvSpPr>
        <xdr:spPr>
          <a:xfrm>
            <a:off x="230871" y="5066552"/>
            <a:ext cx="3249169" cy="1837682"/>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Espacio en donde las personas pueden involucrarse en los procesos de toma de decisiones públicas que tienen repercusión en sus vidas, fomentando así la transparencia, la eficacia y corresponsabilidad social.</a:t>
            </a:r>
          </a:p>
        </xdr:txBody>
      </xdr:sp>
    </xdr:grpSp>
    <xdr:clientData/>
  </xdr:twoCellAnchor>
  <xdr:twoCellAnchor>
    <xdr:from>
      <xdr:col>7</xdr:col>
      <xdr:colOff>209550</xdr:colOff>
      <xdr:row>21</xdr:row>
      <xdr:rowOff>6127</xdr:rowOff>
    </xdr:from>
    <xdr:to>
      <xdr:col>10</xdr:col>
      <xdr:colOff>190500</xdr:colOff>
      <xdr:row>31</xdr:row>
      <xdr:rowOff>151791</xdr:rowOff>
    </xdr:to>
    <xdr:grpSp>
      <xdr:nvGrpSpPr>
        <xdr:cNvPr id="8" name="Group 14">
          <a:extLst>
            <a:ext uri="{FF2B5EF4-FFF2-40B4-BE49-F238E27FC236}">
              <a16:creationId xmlns:a16="http://schemas.microsoft.com/office/drawing/2014/main" id="{00000000-0008-0000-0B00-000008000000}"/>
            </a:ext>
          </a:extLst>
        </xdr:cNvPr>
        <xdr:cNvGrpSpPr/>
      </xdr:nvGrpSpPr>
      <xdr:grpSpPr>
        <a:xfrm>
          <a:off x="5343525" y="4006627"/>
          <a:ext cx="2181225" cy="2050664"/>
          <a:chOff x="21529" y="4453055"/>
          <a:chExt cx="3673484" cy="2734218"/>
        </a:xfrm>
      </xdr:grpSpPr>
      <xdr:sp macro="" textlink="">
        <xdr:nvSpPr>
          <xdr:cNvPr id="12" name="Rectangle 15">
            <a:extLst>
              <a:ext uri="{FF2B5EF4-FFF2-40B4-BE49-F238E27FC236}">
                <a16:creationId xmlns:a16="http://schemas.microsoft.com/office/drawing/2014/main" id="{00000000-0008-0000-0B00-00000C000000}"/>
              </a:ext>
            </a:extLst>
          </xdr:cNvPr>
          <xdr:cNvSpPr/>
        </xdr:nvSpPr>
        <xdr:spPr>
          <a:xfrm>
            <a:off x="21529" y="4453055"/>
            <a:ext cx="3673484"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4"/>
                </a:solidFill>
                <a:latin typeface="Nunito"/>
              </a:rPr>
              <a:t>INTEGRIDAD EN EL SERVICIO PÚBLICO</a:t>
            </a:r>
          </a:p>
        </xdr:txBody>
      </xdr:sp>
      <xdr:sp macro="" textlink="">
        <xdr:nvSpPr>
          <xdr:cNvPr id="13" name="Rectangle 16">
            <a:extLst>
              <a:ext uri="{FF2B5EF4-FFF2-40B4-BE49-F238E27FC236}">
                <a16:creationId xmlns:a16="http://schemas.microsoft.com/office/drawing/2014/main" id="{00000000-0008-0000-0B00-00000D000000}"/>
              </a:ext>
            </a:extLst>
          </xdr:cNvPr>
          <xdr:cNvSpPr/>
        </xdr:nvSpPr>
        <xdr:spPr>
          <a:xfrm>
            <a:off x="262442" y="5104652"/>
            <a:ext cx="3249169" cy="2082621"/>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La integridad es una característica personal, que en el sector público también se refiere al cumplimiento de la promesa que cada servidor le hace al Estado y a la ciudadanía de ejercer a cabalidad su labor</a:t>
            </a:r>
          </a:p>
        </xdr:txBody>
      </xdr:sp>
    </xdr:grpSp>
    <xdr:clientData/>
  </xdr:twoCellAnchor>
  <xdr:twoCellAnchor editAs="oneCell">
    <xdr:from>
      <xdr:col>1</xdr:col>
      <xdr:colOff>485776</xdr:colOff>
      <xdr:row>12</xdr:row>
      <xdr:rowOff>97283</xdr:rowOff>
    </xdr:from>
    <xdr:to>
      <xdr:col>2</xdr:col>
      <xdr:colOff>492602</xdr:colOff>
      <xdr:row>16</xdr:row>
      <xdr:rowOff>66675</xdr:rowOff>
    </xdr:to>
    <xdr:pic>
      <xdr:nvPicPr>
        <xdr:cNvPr id="18" name="Imagen 17">
          <a:hlinkClick xmlns:r="http://schemas.openxmlformats.org/officeDocument/2006/relationships" r:id="rId2"/>
          <a:extLst>
            <a:ext uri="{FF2B5EF4-FFF2-40B4-BE49-F238E27FC236}">
              <a16:creationId xmlns:a16="http://schemas.microsoft.com/office/drawing/2014/main" id="{00000000-0008-0000-0B00-000012000000}"/>
            </a:ext>
          </a:extLst>
        </xdr:cNvPr>
        <xdr:cNvPicPr>
          <a:picLocks noChangeAspect="1"/>
        </xdr:cNvPicPr>
      </xdr:nvPicPr>
      <xdr:blipFill>
        <a:blip xmlns:r="http://schemas.openxmlformats.org/officeDocument/2006/relationships" r:embed="rId3">
          <a:duotone>
            <a:schemeClr val="accent6">
              <a:shade val="45000"/>
              <a:satMod val="135000"/>
            </a:schemeClr>
            <a:prstClr val="white"/>
          </a:duotone>
          <a:extLst>
            <a:ext uri="{BEBA8EAE-BF5A-486C-A8C5-ECC9F3942E4B}">
              <a14:imgProps xmlns:a14="http://schemas.microsoft.com/office/drawing/2010/main">
                <a14:imgLayer>
                  <a14:imgEffect>
                    <a14:backgroundRemoval t="10000" b="90000" l="10000" r="90000">
                      <a14:foregroundMark x1="38188" y1="32882" x2="38188" y2="32882"/>
                      <a14:foregroundMark x1="63250" y1="23706" x2="63250" y2="23706"/>
                    </a14:backgroundRemoval>
                  </a14:imgEffect>
                </a14:imgLayer>
              </a14:imgProps>
            </a:ext>
          </a:extLst>
        </a:blip>
        <a:srcRect l="16907" t="13606" r="14694" b="25153"/>
        <a:stretch>
          <a:fillRect/>
        </a:stretch>
      </xdr:blipFill>
      <xdr:spPr>
        <a:xfrm>
          <a:off x="1219200" y="2383155"/>
          <a:ext cx="739775" cy="731520"/>
        </a:xfrm>
        <a:prstGeom prst="rect">
          <a:avLst/>
        </a:prstGeom>
      </xdr:spPr>
    </xdr:pic>
    <xdr:clientData/>
  </xdr:twoCellAnchor>
  <xdr:twoCellAnchor editAs="oneCell">
    <xdr:from>
      <xdr:col>4</xdr:col>
      <xdr:colOff>314218</xdr:colOff>
      <xdr:row>10</xdr:row>
      <xdr:rowOff>25177</xdr:rowOff>
    </xdr:from>
    <xdr:to>
      <xdr:col>6</xdr:col>
      <xdr:colOff>409575</xdr:colOff>
      <xdr:row>18</xdr:row>
      <xdr:rowOff>120534</xdr:rowOff>
    </xdr:to>
    <xdr:pic>
      <xdr:nvPicPr>
        <xdr:cNvPr id="19" name="Imagen 18">
          <a:hlinkClick xmlns:r="http://schemas.openxmlformats.org/officeDocument/2006/relationships" r:id="rId4"/>
          <a:extLst>
            <a:ext uri="{FF2B5EF4-FFF2-40B4-BE49-F238E27FC236}">
              <a16:creationId xmlns:a16="http://schemas.microsoft.com/office/drawing/2014/main" id="{00000000-0008-0000-0B00-000013000000}"/>
            </a:ext>
          </a:extLst>
        </xdr:cNvPr>
        <xdr:cNvPicPr>
          <a:picLocks noChangeAspect="1"/>
        </xdr:cNvPicPr>
      </xdr:nvPicPr>
      <xdr:blipFill>
        <a:blip xmlns:r="http://schemas.openxmlformats.org/officeDocument/2006/relationships" r:embed="rId5">
          <a:duotone>
            <a:schemeClr val="accent4">
              <a:shade val="45000"/>
              <a:satMod val="135000"/>
            </a:schemeClr>
            <a:prstClr val="white"/>
          </a:duotone>
          <a:extLst>
            <a:ext uri="{BEBA8EAE-BF5A-486C-A8C5-ECC9F3942E4B}">
              <a14:imgProps xmlns:a14="http://schemas.microsoft.com/office/drawing/2010/main">
                <a14:imgLayer>
                  <a14:imgEffect>
                    <a14:backgroundRemoval t="10000" b="90000" l="10000" r="90000">
                      <a14:foregroundMark x1="39052" y1="52778" x2="39052" y2="52778"/>
                      <a14:foregroundMark x1="41013" y1="63562" x2="41013" y2="63562"/>
                      <a14:foregroundMark x1="48693" y1="52778" x2="48693" y2="52778"/>
                      <a14:foregroundMark x1="49346" y1="68137" x2="49346" y2="68137"/>
                      <a14:foregroundMark x1="62745" y1="53268" x2="62745" y2="53268"/>
                      <a14:foregroundMark x1="65196" y1="65523" x2="65196" y2="65523"/>
                    </a14:backgroundRemoval>
                  </a14:imgEffect>
                  <a14:imgEffect>
                    <a14:colorTemperature colorTemp="11200"/>
                  </a14:imgEffect>
                </a14:imgLayer>
              </a14:imgProps>
            </a:ext>
          </a:extLst>
        </a:blip>
        <a:stretch>
          <a:fillRect/>
        </a:stretch>
      </xdr:blipFill>
      <xdr:spPr>
        <a:xfrm>
          <a:off x="3247390" y="1929765"/>
          <a:ext cx="1562735" cy="1619250"/>
        </a:xfrm>
        <a:prstGeom prst="rect">
          <a:avLst/>
        </a:prstGeom>
      </xdr:spPr>
    </xdr:pic>
    <xdr:clientData/>
  </xdr:twoCellAnchor>
  <xdr:twoCellAnchor editAs="oneCell">
    <xdr:from>
      <xdr:col>8</xdr:col>
      <xdr:colOff>190500</xdr:colOff>
      <xdr:row>11</xdr:row>
      <xdr:rowOff>133349</xdr:rowOff>
    </xdr:from>
    <xdr:to>
      <xdr:col>9</xdr:col>
      <xdr:colOff>314326</xdr:colOff>
      <xdr:row>16</xdr:row>
      <xdr:rowOff>66675</xdr:rowOff>
    </xdr:to>
    <xdr:pic>
      <xdr:nvPicPr>
        <xdr:cNvPr id="20" name="Imagen 19" descr="Icono de Integridad Generic color fill | Freepik">
          <a:hlinkClick xmlns:r="http://schemas.openxmlformats.org/officeDocument/2006/relationships" r:id="rId6"/>
          <a:extLst>
            <a:ext uri="{FF2B5EF4-FFF2-40B4-BE49-F238E27FC236}">
              <a16:creationId xmlns:a16="http://schemas.microsoft.com/office/drawing/2014/main" id="{00000000-0008-0000-0B00-000014000000}"/>
            </a:ext>
          </a:extLst>
        </xdr:cNvPr>
        <xdr:cNvPicPr>
          <a:picLocks noChangeAspect="1" noChangeArrowheads="1"/>
        </xdr:cNvPicPr>
      </xdr:nvPicPr>
      <xdr:blipFill>
        <a:blip xmlns:r="http://schemas.openxmlformats.org/officeDocument/2006/relationships" r:embed="rId7" cstate="print">
          <a:duotone>
            <a:schemeClr val="accent4">
              <a:shade val="45000"/>
              <a:satMod val="135000"/>
            </a:schemeClr>
            <a:prstClr val="white"/>
          </a:duotone>
          <a:extLst>
            <a:ext uri="{BEBA8EAE-BF5A-486C-A8C5-ECC9F3942E4B}">
              <a14:imgProps xmlns:a14="http://schemas.microsoft.com/office/drawing/2010/main">
                <a14:imgLayer r:embed="rId8">
                  <a14:imgEffect>
                    <a14:colorTemperature colorTemp="11200"/>
                  </a14:imgEffect>
                </a14:imgLayer>
              </a14:imgProps>
            </a:ext>
            <a:ext uri="{28A0092B-C50C-407E-A947-70E740481C1C}">
              <a14:useLocalDpi xmlns:a14="http://schemas.microsoft.com/office/drawing/2010/main" val="0"/>
            </a:ext>
          </a:extLst>
        </a:blip>
        <a:srcRect/>
        <a:stretch>
          <a:fillRect/>
        </a:stretch>
      </xdr:blipFill>
      <xdr:spPr>
        <a:xfrm>
          <a:off x="6057900" y="2228215"/>
          <a:ext cx="857250" cy="886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31</xdr:row>
      <xdr:rowOff>114300</xdr:rowOff>
    </xdr:from>
    <xdr:to>
      <xdr:col>2</xdr:col>
      <xdr:colOff>0</xdr:colOff>
      <xdr:row>35</xdr:row>
      <xdr:rowOff>76200</xdr:rowOff>
    </xdr:to>
    <xdr:pic>
      <xdr:nvPicPr>
        <xdr:cNvPr id="22" name="Gráfico 21" descr="Hogar con relleno sólido">
          <a:hlinkClick xmlns:r="http://schemas.openxmlformats.org/officeDocument/2006/relationships" r:id="rId9"/>
          <a:extLst>
            <a:ext uri="{FF2B5EF4-FFF2-40B4-BE49-F238E27FC236}">
              <a16:creationId xmlns:a16="http://schemas.microsoft.com/office/drawing/2014/main" id="{00000000-0008-0000-0B00-000016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 uri="{96DAC541-7B7A-43D3-8B79-37D633B846F1}">
              <asvg:svgBlip xmlns:asvg="http://schemas.microsoft.com/office/drawing/2016/SVG/main" r:embed="rId11"/>
            </a:ext>
          </a:extLst>
        </a:blip>
        <a:stretch>
          <a:fillRect/>
        </a:stretch>
      </xdr:blipFill>
      <xdr:spPr>
        <a:xfrm>
          <a:off x="771525" y="6019800"/>
          <a:ext cx="695325" cy="723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1114425</xdr:colOff>
      <xdr:row>2</xdr:row>
      <xdr:rowOff>285749</xdr:rowOff>
    </xdr:to>
    <xdr:pic>
      <xdr:nvPicPr>
        <xdr:cNvPr id="2" name="Picture 647898253">
          <a:extLst>
            <a:ext uri="{FF2B5EF4-FFF2-40B4-BE49-F238E27FC236}">
              <a16:creationId xmlns:a16="http://schemas.microsoft.com/office/drawing/2014/main" id="{00000000-0008-0000-0C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828675" cy="828040"/>
        </a:xfrm>
        <a:prstGeom prst="rect">
          <a:avLst/>
        </a:prstGeom>
      </xdr:spPr>
    </xdr:pic>
    <xdr:clientData/>
  </xdr:twoCellAnchor>
  <xdr:twoCellAnchor editAs="oneCell">
    <xdr:from>
      <xdr:col>1</xdr:col>
      <xdr:colOff>295275</xdr:colOff>
      <xdr:row>45</xdr:row>
      <xdr:rowOff>104775</xdr:rowOff>
    </xdr:from>
    <xdr:to>
      <xdr:col>1</xdr:col>
      <xdr:colOff>885825</xdr:colOff>
      <xdr:row>48</xdr:row>
      <xdr:rowOff>123825</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00225" y="15954375"/>
          <a:ext cx="590550" cy="590550"/>
        </a:xfrm>
        <a:prstGeom prst="rect">
          <a:avLst/>
        </a:prstGeom>
      </xdr:spPr>
    </xdr:pic>
    <xdr:clientData/>
  </xdr:twoCellAnchor>
  <xdr:twoCellAnchor editAs="oneCell">
    <xdr:from>
      <xdr:col>0</xdr:col>
      <xdr:colOff>428625</xdr:colOff>
      <xdr:row>45</xdr:row>
      <xdr:rowOff>66675</xdr:rowOff>
    </xdr:from>
    <xdr:to>
      <xdr:col>0</xdr:col>
      <xdr:colOff>1133475</xdr:colOff>
      <xdr:row>49</xdr:row>
      <xdr:rowOff>9525</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28625" y="15916275"/>
          <a:ext cx="704850" cy="7048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1114425</xdr:colOff>
      <xdr:row>2</xdr:row>
      <xdr:rowOff>314325</xdr:rowOff>
    </xdr:to>
    <xdr:pic>
      <xdr:nvPicPr>
        <xdr:cNvPr id="2" name="Picture 647898253">
          <a:extLst>
            <a:ext uri="{FF2B5EF4-FFF2-40B4-BE49-F238E27FC236}">
              <a16:creationId xmlns:a16="http://schemas.microsoft.com/office/drawing/2014/main" id="{00000000-0008-0000-0D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828675" cy="857250"/>
        </a:xfrm>
        <a:prstGeom prst="rect">
          <a:avLst/>
        </a:prstGeom>
      </xdr:spPr>
    </xdr:pic>
    <xdr:clientData/>
  </xdr:twoCellAnchor>
  <xdr:twoCellAnchor editAs="oneCell">
    <xdr:from>
      <xdr:col>1</xdr:col>
      <xdr:colOff>238125</xdr:colOff>
      <xdr:row>23</xdr:row>
      <xdr:rowOff>38100</xdr:rowOff>
    </xdr:from>
    <xdr:to>
      <xdr:col>1</xdr:col>
      <xdr:colOff>912329</xdr:colOff>
      <xdr:row>26</xdr:row>
      <xdr:rowOff>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85925" y="11287125"/>
          <a:ext cx="673735" cy="704850"/>
        </a:xfrm>
        <a:prstGeom prst="rect">
          <a:avLst/>
        </a:prstGeom>
      </xdr:spPr>
    </xdr:pic>
    <xdr:clientData/>
  </xdr:twoCellAnchor>
  <xdr:twoCellAnchor editAs="oneCell">
    <xdr:from>
      <xdr:col>0</xdr:col>
      <xdr:colOff>428625</xdr:colOff>
      <xdr:row>23</xdr:row>
      <xdr:rowOff>66675</xdr:rowOff>
    </xdr:from>
    <xdr:to>
      <xdr:col>0</xdr:col>
      <xdr:colOff>1133475</xdr:colOff>
      <xdr:row>26</xdr:row>
      <xdr:rowOff>28575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00000000-0008-0000-0D00-000005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28625" y="11315700"/>
          <a:ext cx="704850" cy="7048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1057275</xdr:colOff>
      <xdr:row>2</xdr:row>
      <xdr:rowOff>295275</xdr:rowOff>
    </xdr:to>
    <xdr:pic>
      <xdr:nvPicPr>
        <xdr:cNvPr id="2" name="Picture 647898253">
          <a:extLst>
            <a:ext uri="{FF2B5EF4-FFF2-40B4-BE49-F238E27FC236}">
              <a16:creationId xmlns:a16="http://schemas.microsoft.com/office/drawing/2014/main" id="{00000000-0008-0000-0E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771525" cy="838200"/>
        </a:xfrm>
        <a:prstGeom prst="rect">
          <a:avLst/>
        </a:prstGeom>
      </xdr:spPr>
    </xdr:pic>
    <xdr:clientData/>
  </xdr:twoCellAnchor>
  <xdr:twoCellAnchor editAs="oneCell">
    <xdr:from>
      <xdr:col>1</xdr:col>
      <xdr:colOff>295275</xdr:colOff>
      <xdr:row>14</xdr:row>
      <xdr:rowOff>47625</xdr:rowOff>
    </xdr:from>
    <xdr:to>
      <xdr:col>1</xdr:col>
      <xdr:colOff>971550</xdr:colOff>
      <xdr:row>17</xdr:row>
      <xdr:rowOff>152400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90675" y="6019800"/>
          <a:ext cx="676275" cy="676275"/>
        </a:xfrm>
        <a:prstGeom prst="rect">
          <a:avLst/>
        </a:prstGeom>
      </xdr:spPr>
    </xdr:pic>
    <xdr:clientData/>
  </xdr:twoCellAnchor>
  <xdr:twoCellAnchor editAs="oneCell">
    <xdr:from>
      <xdr:col>0</xdr:col>
      <xdr:colOff>266700</xdr:colOff>
      <xdr:row>14</xdr:row>
      <xdr:rowOff>28575</xdr:rowOff>
    </xdr:from>
    <xdr:to>
      <xdr:col>0</xdr:col>
      <xdr:colOff>971550</xdr:colOff>
      <xdr:row>17</xdr:row>
      <xdr:rowOff>161925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66700" y="6000750"/>
          <a:ext cx="704850" cy="7048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161925</xdr:colOff>
      <xdr:row>0</xdr:row>
      <xdr:rowOff>66675</xdr:rowOff>
    </xdr:from>
    <xdr:to>
      <xdr:col>1</xdr:col>
      <xdr:colOff>454624</xdr:colOff>
      <xdr:row>5</xdr:row>
      <xdr:rowOff>174971</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stretch>
          <a:fillRect/>
        </a:stretch>
      </xdr:blipFill>
      <xdr:spPr>
        <a:xfrm>
          <a:off x="161925" y="66675"/>
          <a:ext cx="1025525" cy="1060450"/>
        </a:xfrm>
        <a:prstGeom prst="rect">
          <a:avLst/>
        </a:prstGeom>
      </xdr:spPr>
    </xdr:pic>
    <xdr:clientData/>
  </xdr:twoCellAnchor>
  <xdr:twoCellAnchor>
    <xdr:from>
      <xdr:col>0</xdr:col>
      <xdr:colOff>723900</xdr:colOff>
      <xdr:row>8</xdr:row>
      <xdr:rowOff>123825</xdr:rowOff>
    </xdr:from>
    <xdr:to>
      <xdr:col>3</xdr:col>
      <xdr:colOff>653648</xdr:colOff>
      <xdr:row>20</xdr:row>
      <xdr:rowOff>54125</xdr:rowOff>
    </xdr:to>
    <xdr:sp macro="" textlink="">
      <xdr:nvSpPr>
        <xdr:cNvPr id="3" name="Shape 424">
          <a:extLst>
            <a:ext uri="{FF2B5EF4-FFF2-40B4-BE49-F238E27FC236}">
              <a16:creationId xmlns:a16="http://schemas.microsoft.com/office/drawing/2014/main" id="{00000000-0008-0000-0F00-000003000000}"/>
            </a:ext>
          </a:extLst>
        </xdr:cNvPr>
        <xdr:cNvSpPr/>
      </xdr:nvSpPr>
      <xdr:spPr>
        <a:xfrm>
          <a:off x="723900" y="1647825"/>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1"/>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214182</xdr:colOff>
      <xdr:row>8</xdr:row>
      <xdr:rowOff>123825</xdr:rowOff>
    </xdr:from>
    <xdr:to>
      <xdr:col>7</xdr:col>
      <xdr:colOff>143930</xdr:colOff>
      <xdr:row>20</xdr:row>
      <xdr:rowOff>54125</xdr:rowOff>
    </xdr:to>
    <xdr:sp macro="" textlink="">
      <xdr:nvSpPr>
        <xdr:cNvPr id="4" name="Shape 424">
          <a:extLst>
            <a:ext uri="{FF2B5EF4-FFF2-40B4-BE49-F238E27FC236}">
              <a16:creationId xmlns:a16="http://schemas.microsoft.com/office/drawing/2014/main" id="{00000000-0008-0000-0F00-000004000000}"/>
            </a:ext>
          </a:extLst>
        </xdr:cNvPr>
        <xdr:cNvSpPr/>
      </xdr:nvSpPr>
      <xdr:spPr>
        <a:xfrm>
          <a:off x="3147695" y="1647825"/>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7</xdr:col>
      <xdr:colOff>466464</xdr:colOff>
      <xdr:row>8</xdr:row>
      <xdr:rowOff>123825</xdr:rowOff>
    </xdr:from>
    <xdr:to>
      <xdr:col>10</xdr:col>
      <xdr:colOff>396212</xdr:colOff>
      <xdr:row>20</xdr:row>
      <xdr:rowOff>54125</xdr:rowOff>
    </xdr:to>
    <xdr:sp macro="" textlink="">
      <xdr:nvSpPr>
        <xdr:cNvPr id="5" name="Shape 424">
          <a:extLst>
            <a:ext uri="{FF2B5EF4-FFF2-40B4-BE49-F238E27FC236}">
              <a16:creationId xmlns:a16="http://schemas.microsoft.com/office/drawing/2014/main" id="{00000000-0008-0000-0F00-000005000000}"/>
            </a:ext>
          </a:extLst>
        </xdr:cNvPr>
        <xdr:cNvSpPr/>
      </xdr:nvSpPr>
      <xdr:spPr>
        <a:xfrm>
          <a:off x="5600065" y="1647825"/>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0</xdr:col>
      <xdr:colOff>600075</xdr:colOff>
      <xdr:row>21</xdr:row>
      <xdr:rowOff>6129</xdr:rowOff>
    </xdr:from>
    <xdr:to>
      <xdr:col>3</xdr:col>
      <xdr:colOff>657224</xdr:colOff>
      <xdr:row>29</xdr:row>
      <xdr:rowOff>89185</xdr:rowOff>
    </xdr:to>
    <xdr:grpSp>
      <xdr:nvGrpSpPr>
        <xdr:cNvPr id="6" name="Group 8">
          <a:extLst>
            <a:ext uri="{FF2B5EF4-FFF2-40B4-BE49-F238E27FC236}">
              <a16:creationId xmlns:a16="http://schemas.microsoft.com/office/drawing/2014/main" id="{00000000-0008-0000-0F00-000006000000}"/>
            </a:ext>
          </a:extLst>
        </xdr:cNvPr>
        <xdr:cNvGrpSpPr/>
      </xdr:nvGrpSpPr>
      <xdr:grpSpPr>
        <a:xfrm>
          <a:off x="600075" y="4006629"/>
          <a:ext cx="2257424" cy="1607056"/>
          <a:chOff x="203098" y="4478455"/>
          <a:chExt cx="3249171" cy="2142740"/>
        </a:xfrm>
      </xdr:grpSpPr>
      <xdr:sp macro="" textlink="">
        <xdr:nvSpPr>
          <xdr:cNvPr id="16" name="Rectangle 9">
            <a:extLst>
              <a:ext uri="{FF2B5EF4-FFF2-40B4-BE49-F238E27FC236}">
                <a16:creationId xmlns:a16="http://schemas.microsoft.com/office/drawing/2014/main" id="{00000000-0008-0000-0F00-000010000000}"/>
              </a:ext>
            </a:extLst>
          </xdr:cNvPr>
          <xdr:cNvSpPr/>
        </xdr:nvSpPr>
        <xdr:spPr>
          <a:xfrm>
            <a:off x="203098" y="4478455"/>
            <a:ext cx="3249169"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1"/>
                </a:solidFill>
                <a:latin typeface="Nunito"/>
              </a:rPr>
              <a:t>RACIONALIZACIÓN DE TRÁMITES</a:t>
            </a:r>
          </a:p>
        </xdr:txBody>
      </xdr:sp>
      <xdr:sp macro="" textlink="">
        <xdr:nvSpPr>
          <xdr:cNvPr id="17" name="Rectangle 10">
            <a:extLst>
              <a:ext uri="{FF2B5EF4-FFF2-40B4-BE49-F238E27FC236}">
                <a16:creationId xmlns:a16="http://schemas.microsoft.com/office/drawing/2014/main" id="{00000000-0008-0000-0F00-000011000000}"/>
              </a:ext>
            </a:extLst>
          </xdr:cNvPr>
          <xdr:cNvSpPr/>
        </xdr:nvSpPr>
        <xdr:spPr>
          <a:xfrm>
            <a:off x="203099" y="5028452"/>
            <a:ext cx="3249170" cy="1592743"/>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Una racionalización o simplificación de un trámiteimplica: Disminución de costos. Disminución de requisitos para llevar a cabo el trámite. Disminución de tiempos de ejecución del trámite.</a:t>
            </a:r>
          </a:p>
        </xdr:txBody>
      </xdr:sp>
    </xdr:grpSp>
    <xdr:clientData/>
  </xdr:twoCellAnchor>
  <xdr:twoCellAnchor>
    <xdr:from>
      <xdr:col>4</xdr:col>
      <xdr:colOff>123826</xdr:colOff>
      <xdr:row>21</xdr:row>
      <xdr:rowOff>82329</xdr:rowOff>
    </xdr:from>
    <xdr:to>
      <xdr:col>7</xdr:col>
      <xdr:colOff>190500</xdr:colOff>
      <xdr:row>33</xdr:row>
      <xdr:rowOff>11648</xdr:rowOff>
    </xdr:to>
    <xdr:grpSp>
      <xdr:nvGrpSpPr>
        <xdr:cNvPr id="7" name="Group 11">
          <a:extLst>
            <a:ext uri="{FF2B5EF4-FFF2-40B4-BE49-F238E27FC236}">
              <a16:creationId xmlns:a16="http://schemas.microsoft.com/office/drawing/2014/main" id="{00000000-0008-0000-0F00-000007000000}"/>
            </a:ext>
          </a:extLst>
        </xdr:cNvPr>
        <xdr:cNvGrpSpPr/>
      </xdr:nvGrpSpPr>
      <xdr:grpSpPr>
        <a:xfrm>
          <a:off x="3057526" y="4082829"/>
          <a:ext cx="2266949" cy="2215319"/>
          <a:chOff x="151146" y="4478455"/>
          <a:chExt cx="3301121" cy="2953757"/>
        </a:xfrm>
      </xdr:grpSpPr>
      <xdr:sp macro="" textlink="">
        <xdr:nvSpPr>
          <xdr:cNvPr id="14" name="Rectangle 12">
            <a:extLst>
              <a:ext uri="{FF2B5EF4-FFF2-40B4-BE49-F238E27FC236}">
                <a16:creationId xmlns:a16="http://schemas.microsoft.com/office/drawing/2014/main" id="{00000000-0008-0000-0F00-00000E000000}"/>
              </a:ext>
            </a:extLst>
          </xdr:cNvPr>
          <xdr:cNvSpPr/>
        </xdr:nvSpPr>
        <xdr:spPr>
          <a:xfrm>
            <a:off x="203098" y="4478455"/>
            <a:ext cx="3249169" cy="776109"/>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a:solidFill>
                  <a:schemeClr val="accent2"/>
                </a:solidFill>
                <a:latin typeface="Nunito"/>
              </a:rPr>
              <a:t>Relacionamiento con el ciudadano</a:t>
            </a:r>
          </a:p>
        </xdr:txBody>
      </xdr:sp>
      <xdr:sp macro="" textlink="">
        <xdr:nvSpPr>
          <xdr:cNvPr id="15" name="Rectangle 13">
            <a:extLst>
              <a:ext uri="{FF2B5EF4-FFF2-40B4-BE49-F238E27FC236}">
                <a16:creationId xmlns:a16="http://schemas.microsoft.com/office/drawing/2014/main" id="{00000000-0008-0000-0F00-00000F000000}"/>
              </a:ext>
            </a:extLst>
          </xdr:cNvPr>
          <xdr:cNvSpPr/>
        </xdr:nvSpPr>
        <xdr:spPr>
          <a:xfrm>
            <a:off x="151146" y="5104652"/>
            <a:ext cx="3249168" cy="2327560"/>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Es aprehender las necesidades y demandas de los ciudadanos, para identificar sus expectativas y lograr su satisfacción, a través de una comunicación clara, directa y humanizada, que facilite la comprensión entendible del servicio ofrecido por parte de la Entidad y sus valores agregados</a:t>
            </a:r>
          </a:p>
        </xdr:txBody>
      </xdr:sp>
    </xdr:grpSp>
    <xdr:clientData/>
  </xdr:twoCellAnchor>
  <xdr:twoCellAnchor>
    <xdr:from>
      <xdr:col>7</xdr:col>
      <xdr:colOff>485775</xdr:colOff>
      <xdr:row>21</xdr:row>
      <xdr:rowOff>91854</xdr:rowOff>
    </xdr:from>
    <xdr:to>
      <xdr:col>10</xdr:col>
      <xdr:colOff>466724</xdr:colOff>
      <xdr:row>29</xdr:row>
      <xdr:rowOff>10256</xdr:rowOff>
    </xdr:to>
    <xdr:grpSp>
      <xdr:nvGrpSpPr>
        <xdr:cNvPr id="8" name="Group 14">
          <a:extLst>
            <a:ext uri="{FF2B5EF4-FFF2-40B4-BE49-F238E27FC236}">
              <a16:creationId xmlns:a16="http://schemas.microsoft.com/office/drawing/2014/main" id="{00000000-0008-0000-0F00-000008000000}"/>
            </a:ext>
          </a:extLst>
        </xdr:cNvPr>
        <xdr:cNvGrpSpPr/>
      </xdr:nvGrpSpPr>
      <xdr:grpSpPr>
        <a:xfrm>
          <a:off x="5619750" y="4092354"/>
          <a:ext cx="2181224" cy="1442402"/>
          <a:chOff x="185267" y="4478455"/>
          <a:chExt cx="3267000" cy="1923201"/>
        </a:xfrm>
      </xdr:grpSpPr>
      <xdr:sp macro="" textlink="">
        <xdr:nvSpPr>
          <xdr:cNvPr id="12" name="Rectangle 15">
            <a:extLst>
              <a:ext uri="{FF2B5EF4-FFF2-40B4-BE49-F238E27FC236}">
                <a16:creationId xmlns:a16="http://schemas.microsoft.com/office/drawing/2014/main" id="{00000000-0008-0000-0F00-00000C000000}"/>
              </a:ext>
            </a:extLst>
          </xdr:cNvPr>
          <xdr:cNvSpPr/>
        </xdr:nvSpPr>
        <xdr:spPr>
          <a:xfrm>
            <a:off x="203098" y="4478455"/>
            <a:ext cx="3249169" cy="368051"/>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solidFill>
                  <a:schemeClr val="accent4"/>
                </a:solidFill>
                <a:latin typeface="Nunito"/>
              </a:rPr>
              <a:t>CONFLICTO DE INTERESES</a:t>
            </a:r>
          </a:p>
        </xdr:txBody>
      </xdr:sp>
      <xdr:sp macro="" textlink="">
        <xdr:nvSpPr>
          <xdr:cNvPr id="13" name="Rectangle 16">
            <a:extLst>
              <a:ext uri="{FF2B5EF4-FFF2-40B4-BE49-F238E27FC236}">
                <a16:creationId xmlns:a16="http://schemas.microsoft.com/office/drawing/2014/main" id="{00000000-0008-0000-0F00-00000D000000}"/>
              </a:ext>
            </a:extLst>
          </xdr:cNvPr>
          <xdr:cNvSpPr/>
        </xdr:nvSpPr>
        <xdr:spPr>
          <a:xfrm>
            <a:off x="185267" y="5053852"/>
            <a:ext cx="3249169" cy="1347804"/>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El conflicto surge “cuando el interés general propio de la función pública entra en conflicto con el interés particular y directo del servidor público”.</a:t>
            </a:r>
          </a:p>
        </xdr:txBody>
      </xdr:sp>
    </xdr:grpSp>
    <xdr:clientData/>
  </xdr:twoCellAnchor>
  <xdr:twoCellAnchor editAs="oneCell">
    <xdr:from>
      <xdr:col>1</xdr:col>
      <xdr:colOff>609601</xdr:colOff>
      <xdr:row>12</xdr:row>
      <xdr:rowOff>85724</xdr:rowOff>
    </xdr:from>
    <xdr:to>
      <xdr:col>2</xdr:col>
      <xdr:colOff>638175</xdr:colOff>
      <xdr:row>18</xdr:row>
      <xdr:rowOff>35455</xdr:rowOff>
    </xdr:to>
    <xdr:pic>
      <xdr:nvPicPr>
        <xdr:cNvPr id="18" name="Imagen 17" descr="Guía para la Racionalización de Trámites - EVA - Función Pública">
          <a:hlinkClick xmlns:r="http://schemas.openxmlformats.org/officeDocument/2006/relationships" r:id="rId2"/>
          <a:extLst>
            <a:ext uri="{FF2B5EF4-FFF2-40B4-BE49-F238E27FC236}">
              <a16:creationId xmlns:a16="http://schemas.microsoft.com/office/drawing/2014/main" id="{00000000-0008-0000-0F00-000012000000}"/>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BEBA8EAE-BF5A-486C-A8C5-ECC9F3942E4B}">
              <a14:imgProps xmlns:a14="http://schemas.microsoft.com/office/drawing/2010/main">
                <a14:imgLayer r:embed="rId4">
                  <a14:imgEffect>
                    <a14:backgroundRemoval t="5682" b="89773" l="9948" r="89529">
                      <a14:foregroundMark x1="31414" y1="5682" x2="31414" y2="5682"/>
                      <a14:foregroundMark x1="70681" y1="10227" x2="70681" y2="10227"/>
                      <a14:foregroundMark x1="15707" y1="7955" x2="15707" y2="7955"/>
                      <a14:foregroundMark x1="15183" y1="13636" x2="15183" y2="13636"/>
                      <a14:foregroundMark x1="16230" y1="21591" x2="16230" y2="21591"/>
                    </a14:backgroundRemoval>
                  </a14:imgEffect>
                </a14:imgLayer>
              </a14:imgProps>
            </a:ext>
            <a:ext uri="{28A0092B-C50C-407E-A947-70E740481C1C}">
              <a14:useLocalDpi xmlns:a14="http://schemas.microsoft.com/office/drawing/2010/main" val="0"/>
            </a:ext>
          </a:extLst>
        </a:blip>
        <a:srcRect/>
        <a:stretch>
          <a:fillRect/>
        </a:stretch>
      </xdr:blipFill>
      <xdr:spPr>
        <a:xfrm>
          <a:off x="1343025" y="2371090"/>
          <a:ext cx="762000" cy="1092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38100</xdr:colOff>
      <xdr:row>11</xdr:row>
      <xdr:rowOff>152400</xdr:rowOff>
    </xdr:from>
    <xdr:to>
      <xdr:col>6</xdr:col>
      <xdr:colOff>342900</xdr:colOff>
      <xdr:row>17</xdr:row>
      <xdr:rowOff>76200</xdr:rowOff>
    </xdr:to>
    <xdr:pic>
      <xdr:nvPicPr>
        <xdr:cNvPr id="19" name="Imagen 18" descr="EVA - Espacio Virtual de Asesoria | Participacion-ciudadana">
          <a:hlinkClick xmlns:r="http://schemas.openxmlformats.org/officeDocument/2006/relationships" r:id="rId5"/>
          <a:extLst>
            <a:ext uri="{FF2B5EF4-FFF2-40B4-BE49-F238E27FC236}">
              <a16:creationId xmlns:a16="http://schemas.microsoft.com/office/drawing/2014/main" id="{00000000-0008-0000-0F00-000013000000}"/>
            </a:ext>
          </a:extLst>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a14:imgEffect>
                    <a14:backgroundRemoval t="10000" b="90000" l="10000" r="90000">
                      <a14:foregroundMark x1="39111" y1="32444" x2="39111" y2="32444"/>
                      <a14:foregroundMark x1="32444" y1="36889" x2="32444" y2="36889"/>
                      <a14:foregroundMark x1="41778" y1="37778" x2="41778" y2="37778"/>
                      <a14:foregroundMark x1="72444" y1="21333" x2="72444" y2="21333"/>
                      <a14:foregroundMark x1="69333" y1="37778" x2="69333" y2="37778"/>
                      <a14:foregroundMark x1="75556" y1="42667" x2="75556" y2="42667"/>
                      <a14:foregroundMark x1="75556" y1="39111" x2="75556" y2="39111"/>
                      <a14:foregroundMark x1="66222" y1="29778" x2="76444" y2="40444"/>
                      <a14:foregroundMark x1="32889" y1="30667" x2="34667" y2="33333"/>
                      <a14:foregroundMark x1="27556" y1="37333" x2="27556" y2="37333"/>
                      <a14:foregroundMark x1="65333" y1="74667" x2="65333" y2="74667"/>
                      <a14:foregroundMark x1="59556" y1="78667" x2="59556" y2="78667"/>
                      <a14:foregroundMark x1="52889" y1="80000" x2="52889" y2="80000"/>
                      <a14:foregroundMark x1="45778" y1="80000" x2="45778" y2="80000"/>
                      <a14:foregroundMark x1="40889" y1="74667" x2="40889" y2="74667"/>
                    </a14:backgroundRemoval>
                  </a14:imgEffect>
                </a14:imgLayer>
              </a14:imgProps>
            </a:ext>
            <a:ext uri="{28A0092B-C50C-407E-A947-70E740481C1C}">
              <a14:useLocalDpi xmlns:a14="http://schemas.microsoft.com/office/drawing/2010/main" val="0"/>
            </a:ext>
          </a:extLst>
        </a:blip>
        <a:srcRect/>
        <a:stretch>
          <a:fillRect/>
        </a:stretch>
      </xdr:blipFill>
      <xdr:spPr>
        <a:xfrm>
          <a:off x="3705225" y="2247900"/>
          <a:ext cx="1038225"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361950</xdr:colOff>
      <xdr:row>11</xdr:row>
      <xdr:rowOff>171449</xdr:rowOff>
    </xdr:from>
    <xdr:to>
      <xdr:col>9</xdr:col>
      <xdr:colOff>485775</xdr:colOff>
      <xdr:row>16</xdr:row>
      <xdr:rowOff>104774</xdr:rowOff>
    </xdr:to>
    <xdr:pic>
      <xdr:nvPicPr>
        <xdr:cNvPr id="20" name="Imagen 19" descr="Icono de Conflicto de intereses Generic Detailed Outline | Freepik">
          <a:hlinkClick xmlns:r="http://schemas.openxmlformats.org/officeDocument/2006/relationships" r:id="rId7"/>
          <a:extLst>
            <a:ext uri="{FF2B5EF4-FFF2-40B4-BE49-F238E27FC236}">
              <a16:creationId xmlns:a16="http://schemas.microsoft.com/office/drawing/2014/main" id="{00000000-0008-0000-0F00-000014000000}"/>
            </a:ext>
          </a:extLst>
        </xdr:cNvPr>
        <xdr:cNvPicPr>
          <a:picLocks noChangeAspect="1" noChangeArrowheads="1"/>
        </xdr:cNvPicPr>
      </xdr:nvPicPr>
      <xdr:blipFill>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a:xfrm>
          <a:off x="6229350" y="2266315"/>
          <a:ext cx="857250"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xdr:colOff>
      <xdr:row>34</xdr:row>
      <xdr:rowOff>161925</xdr:rowOff>
    </xdr:from>
    <xdr:to>
      <xdr:col>1</xdr:col>
      <xdr:colOff>714375</xdr:colOff>
      <xdr:row>38</xdr:row>
      <xdr:rowOff>66675</xdr:rowOff>
    </xdr:to>
    <xdr:pic>
      <xdr:nvPicPr>
        <xdr:cNvPr id="22" name="Gráfico 21" descr="Hogar con relleno sólido">
          <a:hlinkClick xmlns:r="http://schemas.openxmlformats.org/officeDocument/2006/relationships" r:id="rId9"/>
          <a:extLst>
            <a:ext uri="{FF2B5EF4-FFF2-40B4-BE49-F238E27FC236}">
              <a16:creationId xmlns:a16="http://schemas.microsoft.com/office/drawing/2014/main" id="{00000000-0008-0000-0F00-000016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 uri="{96DAC541-7B7A-43D3-8B79-37D633B846F1}">
              <asvg:svgBlip xmlns:asvg="http://schemas.microsoft.com/office/drawing/2016/SVG/main" r:embed="rId11"/>
            </a:ext>
          </a:extLst>
        </a:blip>
        <a:stretch>
          <a:fillRect/>
        </a:stretch>
      </xdr:blipFill>
      <xdr:spPr>
        <a:xfrm>
          <a:off x="781050" y="6638925"/>
          <a:ext cx="666750" cy="6667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1019175</xdr:colOff>
      <xdr:row>2</xdr:row>
      <xdr:rowOff>238125</xdr:rowOff>
    </xdr:to>
    <xdr:pic>
      <xdr:nvPicPr>
        <xdr:cNvPr id="2" name="Picture 647898253">
          <a:extLst>
            <a:ext uri="{FF2B5EF4-FFF2-40B4-BE49-F238E27FC236}">
              <a16:creationId xmlns:a16="http://schemas.microsoft.com/office/drawing/2014/main" id="{00000000-0008-0000-1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733425" cy="800100"/>
        </a:xfrm>
        <a:prstGeom prst="rect">
          <a:avLst/>
        </a:prstGeom>
      </xdr:spPr>
    </xdr:pic>
    <xdr:clientData/>
  </xdr:twoCellAnchor>
  <xdr:twoCellAnchor editAs="oneCell">
    <xdr:from>
      <xdr:col>1</xdr:col>
      <xdr:colOff>114300</xdr:colOff>
      <xdr:row>8</xdr:row>
      <xdr:rowOff>76200</xdr:rowOff>
    </xdr:from>
    <xdr:to>
      <xdr:col>1</xdr:col>
      <xdr:colOff>838200</xdr:colOff>
      <xdr:row>11</xdr:row>
      <xdr:rowOff>171450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43050" y="6972300"/>
          <a:ext cx="723900" cy="723900"/>
        </a:xfrm>
        <a:prstGeom prst="rect">
          <a:avLst/>
        </a:prstGeom>
      </xdr:spPr>
    </xdr:pic>
    <xdr:clientData/>
  </xdr:twoCellAnchor>
  <xdr:twoCellAnchor editAs="oneCell">
    <xdr:from>
      <xdr:col>0</xdr:col>
      <xdr:colOff>285750</xdr:colOff>
      <xdr:row>9</xdr:row>
      <xdr:rowOff>0</xdr:rowOff>
    </xdr:from>
    <xdr:to>
      <xdr:col>0</xdr:col>
      <xdr:colOff>1047750</xdr:colOff>
      <xdr:row>12</xdr:row>
      <xdr:rowOff>133350</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85750" y="7086600"/>
          <a:ext cx="762000" cy="7620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285750</xdr:colOff>
      <xdr:row>0</xdr:row>
      <xdr:rowOff>38101</xdr:rowOff>
    </xdr:from>
    <xdr:to>
      <xdr:col>0</xdr:col>
      <xdr:colOff>1085849</xdr:colOff>
      <xdr:row>2</xdr:row>
      <xdr:rowOff>238125</xdr:rowOff>
    </xdr:to>
    <xdr:pic>
      <xdr:nvPicPr>
        <xdr:cNvPr id="2" name="Picture 647898253">
          <a:extLst>
            <a:ext uri="{FF2B5EF4-FFF2-40B4-BE49-F238E27FC236}">
              <a16:creationId xmlns:a16="http://schemas.microsoft.com/office/drawing/2014/main" id="{00000000-0008-0000-1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799465" cy="781050"/>
        </a:xfrm>
        <a:prstGeom prst="rect">
          <a:avLst/>
        </a:prstGeom>
      </xdr:spPr>
    </xdr:pic>
    <xdr:clientData/>
  </xdr:twoCellAnchor>
  <xdr:twoCellAnchor editAs="oneCell">
    <xdr:from>
      <xdr:col>1</xdr:col>
      <xdr:colOff>361950</xdr:colOff>
      <xdr:row>11</xdr:row>
      <xdr:rowOff>28575</xdr:rowOff>
    </xdr:from>
    <xdr:to>
      <xdr:col>1</xdr:col>
      <xdr:colOff>1047750</xdr:colOff>
      <xdr:row>13</xdr:row>
      <xdr:rowOff>333375</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943100" y="5162550"/>
          <a:ext cx="685800" cy="685800"/>
        </a:xfrm>
        <a:prstGeom prst="rect">
          <a:avLst/>
        </a:prstGeom>
      </xdr:spPr>
    </xdr:pic>
    <xdr:clientData/>
  </xdr:twoCellAnchor>
  <xdr:twoCellAnchor editAs="oneCell">
    <xdr:from>
      <xdr:col>0</xdr:col>
      <xdr:colOff>285750</xdr:colOff>
      <xdr:row>11</xdr:row>
      <xdr:rowOff>0</xdr:rowOff>
    </xdr:from>
    <xdr:to>
      <xdr:col>0</xdr:col>
      <xdr:colOff>1047750</xdr:colOff>
      <xdr:row>14</xdr:row>
      <xdr:rowOff>0</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00000000-0008-0000-1100-000005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85750" y="5133975"/>
          <a:ext cx="762000" cy="7620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285750</xdr:colOff>
      <xdr:row>0</xdr:row>
      <xdr:rowOff>38101</xdr:rowOff>
    </xdr:from>
    <xdr:to>
      <xdr:col>0</xdr:col>
      <xdr:colOff>1057275</xdr:colOff>
      <xdr:row>2</xdr:row>
      <xdr:rowOff>266700</xdr:rowOff>
    </xdr:to>
    <xdr:pic>
      <xdr:nvPicPr>
        <xdr:cNvPr id="2" name="Picture 647898253">
          <a:extLst>
            <a:ext uri="{FF2B5EF4-FFF2-40B4-BE49-F238E27FC236}">
              <a16:creationId xmlns:a16="http://schemas.microsoft.com/office/drawing/2014/main" id="{00000000-0008-0000-1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771525" cy="809625"/>
        </a:xfrm>
        <a:prstGeom prst="rect">
          <a:avLst/>
        </a:prstGeom>
      </xdr:spPr>
    </xdr:pic>
    <xdr:clientData/>
  </xdr:twoCellAnchor>
  <xdr:twoCellAnchor editAs="oneCell">
    <xdr:from>
      <xdr:col>1</xdr:col>
      <xdr:colOff>247650</xdr:colOff>
      <xdr:row>14</xdr:row>
      <xdr:rowOff>0</xdr:rowOff>
    </xdr:from>
    <xdr:to>
      <xdr:col>1</xdr:col>
      <xdr:colOff>933450</xdr:colOff>
      <xdr:row>16</xdr:row>
      <xdr:rowOff>304800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14475" y="6191250"/>
          <a:ext cx="685800" cy="685800"/>
        </a:xfrm>
        <a:prstGeom prst="rect">
          <a:avLst/>
        </a:prstGeom>
      </xdr:spPr>
    </xdr:pic>
    <xdr:clientData/>
  </xdr:twoCellAnchor>
  <xdr:twoCellAnchor editAs="oneCell">
    <xdr:from>
      <xdr:col>0</xdr:col>
      <xdr:colOff>285750</xdr:colOff>
      <xdr:row>14</xdr:row>
      <xdr:rowOff>0</xdr:rowOff>
    </xdr:from>
    <xdr:to>
      <xdr:col>0</xdr:col>
      <xdr:colOff>1047750</xdr:colOff>
      <xdr:row>17</xdr:row>
      <xdr:rowOff>0</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85750" y="6191250"/>
          <a:ext cx="762000" cy="7620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361951</xdr:colOff>
      <xdr:row>0</xdr:row>
      <xdr:rowOff>38102</xdr:rowOff>
    </xdr:from>
    <xdr:to>
      <xdr:col>0</xdr:col>
      <xdr:colOff>1085851</xdr:colOff>
      <xdr:row>2</xdr:row>
      <xdr:rowOff>285751</xdr:rowOff>
    </xdr:to>
    <xdr:pic>
      <xdr:nvPicPr>
        <xdr:cNvPr id="2" name="Picture 647898253">
          <a:extLst>
            <a:ext uri="{FF2B5EF4-FFF2-40B4-BE49-F238E27FC236}">
              <a16:creationId xmlns:a16="http://schemas.microsoft.com/office/drawing/2014/main" id="{00000000-0008-0000-1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1950" y="38100"/>
          <a:ext cx="723900" cy="828675"/>
        </a:xfrm>
        <a:prstGeom prst="rect">
          <a:avLst/>
        </a:prstGeom>
      </xdr:spPr>
    </xdr:pic>
    <xdr:clientData/>
  </xdr:twoCellAnchor>
  <xdr:twoCellAnchor editAs="oneCell">
    <xdr:from>
      <xdr:col>1</xdr:col>
      <xdr:colOff>390525</xdr:colOff>
      <xdr:row>12</xdr:row>
      <xdr:rowOff>123825</xdr:rowOff>
    </xdr:from>
    <xdr:to>
      <xdr:col>1</xdr:col>
      <xdr:colOff>990600</xdr:colOff>
      <xdr:row>16</xdr:row>
      <xdr:rowOff>76200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38325" y="6076950"/>
          <a:ext cx="600075" cy="600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6"/>
  <sheetViews>
    <sheetView workbookViewId="0">
      <selection activeCell="Q13" sqref="Q13"/>
    </sheetView>
  </sheetViews>
  <sheetFormatPr baseColWidth="10" defaultColWidth="11.42578125" defaultRowHeight="14.25"/>
  <cols>
    <col min="1" max="16384" width="11.42578125" style="121"/>
  </cols>
  <sheetData>
    <row r="1" spans="1:15" ht="15" customHeight="1">
      <c r="A1" s="224"/>
      <c r="B1" s="228" t="s">
        <v>0</v>
      </c>
      <c r="C1" s="228"/>
      <c r="D1" s="228"/>
      <c r="E1" s="228"/>
      <c r="F1" s="228"/>
      <c r="G1" s="228"/>
      <c r="H1" s="228"/>
      <c r="I1" s="228"/>
      <c r="J1" s="228"/>
      <c r="K1" s="228"/>
      <c r="L1" s="122"/>
      <c r="M1" s="122"/>
      <c r="N1" s="122"/>
      <c r="O1" s="122"/>
    </row>
    <row r="2" spans="1:15" ht="30.75" customHeight="1">
      <c r="A2" s="224"/>
      <c r="B2" s="228"/>
      <c r="C2" s="228"/>
      <c r="D2" s="228"/>
      <c r="E2" s="228"/>
      <c r="F2" s="228"/>
      <c r="G2" s="228"/>
      <c r="H2" s="228"/>
      <c r="I2" s="228"/>
      <c r="J2" s="228"/>
      <c r="K2" s="228"/>
      <c r="L2" s="122"/>
      <c r="M2" s="122"/>
      <c r="N2" s="122"/>
      <c r="O2" s="122"/>
    </row>
    <row r="3" spans="1:15" ht="42.75" customHeight="1">
      <c r="A3" s="225"/>
      <c r="B3" s="228"/>
      <c r="C3" s="228"/>
      <c r="D3" s="228"/>
      <c r="E3" s="228"/>
      <c r="F3" s="228"/>
      <c r="G3" s="228"/>
      <c r="H3" s="228"/>
      <c r="I3" s="228"/>
      <c r="J3" s="228"/>
      <c r="K3" s="228"/>
      <c r="L3" s="123"/>
      <c r="M3" s="123"/>
      <c r="N3" s="123"/>
      <c r="O3" s="123"/>
    </row>
    <row r="4" spans="1:15" ht="26.25" customHeight="1">
      <c r="A4" s="226" t="s">
        <v>1</v>
      </c>
      <c r="B4" s="226"/>
      <c r="C4" s="226" t="s">
        <v>2</v>
      </c>
      <c r="D4" s="226"/>
      <c r="E4" s="226"/>
      <c r="F4" s="226"/>
      <c r="G4" s="226"/>
      <c r="H4" s="226"/>
      <c r="I4" s="227" t="s">
        <v>3</v>
      </c>
      <c r="J4" s="227"/>
      <c r="K4" s="227"/>
    </row>
    <row r="5" spans="1:15">
      <c r="A5" s="226"/>
      <c r="B5" s="226"/>
      <c r="C5" s="226"/>
      <c r="D5" s="226"/>
      <c r="E5" s="226"/>
      <c r="F5" s="226"/>
      <c r="G5" s="226"/>
      <c r="H5" s="226"/>
      <c r="I5" s="227"/>
      <c r="J5" s="227"/>
      <c r="K5" s="227"/>
    </row>
    <row r="6" spans="1:15" ht="30" customHeight="1">
      <c r="A6" s="218">
        <v>1</v>
      </c>
      <c r="B6" s="219"/>
      <c r="C6" s="220" t="s">
        <v>4</v>
      </c>
      <c r="D6" s="221"/>
      <c r="E6" s="221"/>
      <c r="F6" s="221"/>
      <c r="G6" s="221"/>
      <c r="H6" s="222"/>
      <c r="I6" s="229">
        <v>45681</v>
      </c>
      <c r="J6" s="223"/>
      <c r="K6" s="219"/>
    </row>
    <row r="7" spans="1:15" ht="30" customHeight="1">
      <c r="A7" s="218"/>
      <c r="B7" s="219"/>
      <c r="C7" s="220"/>
      <c r="D7" s="221"/>
      <c r="E7" s="221"/>
      <c r="F7" s="221"/>
      <c r="G7" s="221"/>
      <c r="H7" s="222"/>
      <c r="I7" s="218"/>
      <c r="J7" s="223"/>
      <c r="K7" s="219"/>
    </row>
    <row r="8" spans="1:15" ht="30" customHeight="1">
      <c r="A8" s="218"/>
      <c r="B8" s="219"/>
      <c r="C8" s="220"/>
      <c r="D8" s="221"/>
      <c r="E8" s="221"/>
      <c r="F8" s="221"/>
      <c r="G8" s="221"/>
      <c r="H8" s="222"/>
      <c r="I8" s="218"/>
      <c r="J8" s="223"/>
      <c r="K8" s="219"/>
    </row>
    <row r="9" spans="1:15" ht="30" customHeight="1">
      <c r="A9" s="218"/>
      <c r="B9" s="219"/>
      <c r="C9" s="220"/>
      <c r="D9" s="221"/>
      <c r="E9" s="221"/>
      <c r="F9" s="221"/>
      <c r="G9" s="221"/>
      <c r="H9" s="222"/>
      <c r="I9" s="218"/>
      <c r="J9" s="223"/>
      <c r="K9" s="219"/>
    </row>
    <row r="10" spans="1:15" ht="30" customHeight="1">
      <c r="A10" s="218"/>
      <c r="B10" s="219"/>
      <c r="C10" s="220"/>
      <c r="D10" s="221"/>
      <c r="E10" s="221"/>
      <c r="F10" s="221"/>
      <c r="G10" s="221"/>
      <c r="H10" s="222"/>
      <c r="I10" s="218"/>
      <c r="J10" s="223"/>
      <c r="K10" s="219"/>
    </row>
    <row r="11" spans="1:15" ht="30" customHeight="1">
      <c r="A11" s="218"/>
      <c r="B11" s="219"/>
      <c r="C11" s="220"/>
      <c r="D11" s="221"/>
      <c r="E11" s="221"/>
      <c r="F11" s="221"/>
      <c r="G11" s="221"/>
      <c r="H11" s="222"/>
      <c r="I11" s="218"/>
      <c r="J11" s="223"/>
      <c r="K11" s="219"/>
    </row>
    <row r="12" spans="1:15" ht="30" customHeight="1">
      <c r="A12" s="218"/>
      <c r="B12" s="219"/>
      <c r="C12" s="220"/>
      <c r="D12" s="221"/>
      <c r="E12" s="221"/>
      <c r="F12" s="221"/>
      <c r="G12" s="221"/>
      <c r="H12" s="222"/>
      <c r="I12" s="218"/>
      <c r="J12" s="223"/>
      <c r="K12" s="219"/>
    </row>
    <row r="13" spans="1:15" ht="30" customHeight="1">
      <c r="A13" s="218"/>
      <c r="B13" s="219"/>
      <c r="C13" s="220"/>
      <c r="D13" s="221"/>
      <c r="E13" s="221"/>
      <c r="F13" s="221"/>
      <c r="G13" s="221"/>
      <c r="H13" s="222"/>
      <c r="I13" s="218"/>
      <c r="J13" s="223"/>
      <c r="K13" s="219"/>
    </row>
    <row r="14" spans="1:15" ht="30" customHeight="1">
      <c r="A14" s="218"/>
      <c r="B14" s="219"/>
      <c r="C14" s="220"/>
      <c r="D14" s="221"/>
      <c r="E14" s="221"/>
      <c r="F14" s="221"/>
      <c r="G14" s="221"/>
      <c r="H14" s="222"/>
      <c r="I14" s="218"/>
      <c r="J14" s="223"/>
      <c r="K14" s="219"/>
    </row>
    <row r="15" spans="1:15" ht="30" customHeight="1">
      <c r="A15" s="218"/>
      <c r="B15" s="219"/>
      <c r="C15" s="220"/>
      <c r="D15" s="221"/>
      <c r="E15" s="221"/>
      <c r="F15" s="221"/>
      <c r="G15" s="221"/>
      <c r="H15" s="222"/>
      <c r="I15" s="218"/>
      <c r="J15" s="223"/>
      <c r="K15" s="219"/>
    </row>
    <row r="16" spans="1:15" ht="30" customHeight="1">
      <c r="A16" s="218"/>
      <c r="B16" s="219"/>
      <c r="C16" s="220"/>
      <c r="D16" s="221"/>
      <c r="E16" s="221"/>
      <c r="F16" s="221"/>
      <c r="G16" s="221"/>
      <c r="H16" s="222"/>
      <c r="I16" s="218"/>
      <c r="J16" s="223"/>
      <c r="K16" s="219"/>
    </row>
    <row r="17" spans="1:11" ht="30" customHeight="1">
      <c r="A17" s="218"/>
      <c r="B17" s="219"/>
      <c r="C17" s="220"/>
      <c r="D17" s="221"/>
      <c r="E17" s="221"/>
      <c r="F17" s="221"/>
      <c r="G17" s="221"/>
      <c r="H17" s="222"/>
      <c r="I17" s="218"/>
      <c r="J17" s="223"/>
      <c r="K17" s="219"/>
    </row>
    <row r="18" spans="1:11" ht="30" customHeight="1">
      <c r="A18" s="218"/>
      <c r="B18" s="219"/>
      <c r="C18" s="220"/>
      <c r="D18" s="221"/>
      <c r="E18" s="221"/>
      <c r="F18" s="221"/>
      <c r="G18" s="221"/>
      <c r="H18" s="222"/>
      <c r="I18" s="218"/>
      <c r="J18" s="223"/>
      <c r="K18" s="219"/>
    </row>
    <row r="19" spans="1:11" ht="30" customHeight="1">
      <c r="A19" s="218"/>
      <c r="B19" s="219"/>
      <c r="C19" s="220"/>
      <c r="D19" s="221"/>
      <c r="E19" s="221"/>
      <c r="F19" s="221"/>
      <c r="G19" s="221"/>
      <c r="H19" s="222"/>
      <c r="I19" s="218"/>
      <c r="J19" s="223"/>
      <c r="K19" s="219"/>
    </row>
    <row r="20" spans="1:11" ht="30" customHeight="1">
      <c r="A20" s="218"/>
      <c r="B20" s="219"/>
      <c r="C20" s="220"/>
      <c r="D20" s="221"/>
      <c r="E20" s="221"/>
      <c r="F20" s="221"/>
      <c r="G20" s="221"/>
      <c r="H20" s="222"/>
      <c r="I20" s="218"/>
      <c r="J20" s="223"/>
      <c r="K20" s="219"/>
    </row>
    <row r="21" spans="1:11" ht="30" customHeight="1">
      <c r="A21" s="218"/>
      <c r="B21" s="219"/>
      <c r="C21" s="220"/>
      <c r="D21" s="221"/>
      <c r="E21" s="221"/>
      <c r="F21" s="221"/>
      <c r="G21" s="221"/>
      <c r="H21" s="222"/>
      <c r="I21" s="218"/>
      <c r="J21" s="223"/>
      <c r="K21" s="219"/>
    </row>
    <row r="22" spans="1:11" ht="30" customHeight="1">
      <c r="A22" s="218"/>
      <c r="B22" s="219"/>
      <c r="C22" s="220"/>
      <c r="D22" s="221"/>
      <c r="E22" s="221"/>
      <c r="F22" s="221"/>
      <c r="G22" s="221"/>
      <c r="H22" s="222"/>
      <c r="I22" s="218"/>
      <c r="J22" s="223"/>
      <c r="K22" s="219"/>
    </row>
    <row r="23" spans="1:11" ht="30" customHeight="1">
      <c r="A23" s="218"/>
      <c r="B23" s="219"/>
      <c r="C23" s="220"/>
      <c r="D23" s="221"/>
      <c r="E23" s="221"/>
      <c r="F23" s="221"/>
      <c r="G23" s="221"/>
      <c r="H23" s="222"/>
      <c r="I23" s="218"/>
      <c r="J23" s="223"/>
      <c r="K23" s="219"/>
    </row>
    <row r="24" spans="1:11" ht="30" customHeight="1">
      <c r="A24" s="218"/>
      <c r="B24" s="219"/>
      <c r="C24" s="220"/>
      <c r="D24" s="221"/>
      <c r="E24" s="221"/>
      <c r="F24" s="221"/>
      <c r="G24" s="221"/>
      <c r="H24" s="222"/>
      <c r="I24" s="218"/>
      <c r="J24" s="223"/>
      <c r="K24" s="219"/>
    </row>
    <row r="25" spans="1:11" ht="30" customHeight="1">
      <c r="A25" s="218"/>
      <c r="B25" s="219"/>
      <c r="C25" s="220"/>
      <c r="D25" s="221"/>
      <c r="E25" s="221"/>
      <c r="F25" s="221"/>
      <c r="G25" s="221"/>
      <c r="H25" s="222"/>
      <c r="I25" s="218"/>
      <c r="J25" s="223"/>
      <c r="K25" s="219"/>
    </row>
    <row r="26" spans="1:11" ht="30" customHeight="1">
      <c r="A26" s="218"/>
      <c r="B26" s="219"/>
      <c r="C26" s="220"/>
      <c r="D26" s="221"/>
      <c r="E26" s="221"/>
      <c r="F26" s="221"/>
      <c r="G26" s="221"/>
      <c r="H26" s="222"/>
      <c r="I26" s="218"/>
      <c r="J26" s="223"/>
      <c r="K26" s="219"/>
    </row>
    <row r="27" spans="1:11" ht="30" customHeight="1">
      <c r="A27" s="218"/>
      <c r="B27" s="219"/>
      <c r="C27" s="220"/>
      <c r="D27" s="221"/>
      <c r="E27" s="221"/>
      <c r="F27" s="221"/>
      <c r="G27" s="221"/>
      <c r="H27" s="222"/>
      <c r="I27" s="218"/>
      <c r="J27" s="223"/>
      <c r="K27" s="219"/>
    </row>
    <row r="28" spans="1:11" ht="30" customHeight="1">
      <c r="A28" s="218"/>
      <c r="B28" s="219"/>
      <c r="C28" s="220"/>
      <c r="D28" s="221"/>
      <c r="E28" s="221"/>
      <c r="F28" s="221"/>
      <c r="G28" s="221"/>
      <c r="H28" s="222"/>
      <c r="I28" s="218"/>
      <c r="J28" s="223"/>
      <c r="K28" s="219"/>
    </row>
    <row r="29" spans="1:11" ht="30" customHeight="1">
      <c r="A29" s="218"/>
      <c r="B29" s="219"/>
      <c r="C29" s="220"/>
      <c r="D29" s="221"/>
      <c r="E29" s="221"/>
      <c r="F29" s="221"/>
      <c r="G29" s="221"/>
      <c r="H29" s="222"/>
      <c r="I29" s="218"/>
      <c r="J29" s="223"/>
      <c r="K29" s="219"/>
    </row>
    <row r="30" spans="1:11" ht="30" customHeight="1">
      <c r="A30" s="218"/>
      <c r="B30" s="219"/>
      <c r="C30" s="220"/>
      <c r="D30" s="221"/>
      <c r="E30" s="221"/>
      <c r="F30" s="221"/>
      <c r="G30" s="221"/>
      <c r="H30" s="222"/>
      <c r="I30" s="218"/>
      <c r="J30" s="223"/>
      <c r="K30" s="219"/>
    </row>
    <row r="31" spans="1:11" ht="30" customHeight="1">
      <c r="A31" s="218"/>
      <c r="B31" s="219"/>
      <c r="C31" s="220"/>
      <c r="D31" s="221"/>
      <c r="E31" s="221"/>
      <c r="F31" s="221"/>
      <c r="G31" s="221"/>
      <c r="H31" s="222"/>
      <c r="I31" s="218"/>
      <c r="J31" s="223"/>
      <c r="K31" s="219"/>
    </row>
    <row r="32" spans="1:11" ht="30" customHeight="1">
      <c r="A32" s="218"/>
      <c r="B32" s="219"/>
      <c r="C32" s="220"/>
      <c r="D32" s="221"/>
      <c r="E32" s="221"/>
      <c r="F32" s="221"/>
      <c r="G32" s="221"/>
      <c r="H32" s="222"/>
      <c r="I32" s="218"/>
      <c r="J32" s="223"/>
      <c r="K32" s="219"/>
    </row>
    <row r="33" spans="1:11" ht="30" customHeight="1">
      <c r="A33" s="218"/>
      <c r="B33" s="219"/>
      <c r="C33" s="220"/>
      <c r="D33" s="221"/>
      <c r="E33" s="221"/>
      <c r="F33" s="221"/>
      <c r="G33" s="221"/>
      <c r="H33" s="222"/>
      <c r="I33" s="218"/>
      <c r="J33" s="223"/>
      <c r="K33" s="219"/>
    </row>
    <row r="34" spans="1:11" ht="30" customHeight="1">
      <c r="A34" s="218"/>
      <c r="B34" s="219"/>
      <c r="C34" s="220"/>
      <c r="D34" s="221"/>
      <c r="E34" s="221"/>
      <c r="F34" s="221"/>
      <c r="G34" s="221"/>
      <c r="H34" s="222"/>
      <c r="I34" s="218"/>
      <c r="J34" s="223"/>
      <c r="K34" s="219"/>
    </row>
    <row r="35" spans="1:11" ht="30" customHeight="1">
      <c r="A35" s="218"/>
      <c r="B35" s="219"/>
      <c r="C35" s="220"/>
      <c r="D35" s="221"/>
      <c r="E35" s="221"/>
      <c r="F35" s="221"/>
      <c r="G35" s="221"/>
      <c r="H35" s="222"/>
      <c r="I35" s="218"/>
      <c r="J35" s="223"/>
      <c r="K35" s="219"/>
    </row>
    <row r="36" spans="1:11" ht="30" customHeight="1">
      <c r="A36" s="218"/>
      <c r="B36" s="219"/>
      <c r="C36" s="220"/>
      <c r="D36" s="221"/>
      <c r="E36" s="221"/>
      <c r="F36" s="221"/>
      <c r="G36" s="221"/>
      <c r="H36" s="222"/>
      <c r="I36" s="218"/>
      <c r="J36" s="223"/>
      <c r="K36" s="219"/>
    </row>
  </sheetData>
  <mergeCells count="98">
    <mergeCell ref="A6:B6"/>
    <mergeCell ref="C6:H6"/>
    <mergeCell ref="I6:K6"/>
    <mergeCell ref="A7:B7"/>
    <mergeCell ref="C7:H7"/>
    <mergeCell ref="I7:K7"/>
    <mergeCell ref="A8:B8"/>
    <mergeCell ref="C8:H8"/>
    <mergeCell ref="I8:K8"/>
    <mergeCell ref="A9:B9"/>
    <mergeCell ref="C9:H9"/>
    <mergeCell ref="I9:K9"/>
    <mergeCell ref="A10:B10"/>
    <mergeCell ref="C10:H10"/>
    <mergeCell ref="I10:K10"/>
    <mergeCell ref="A11:B11"/>
    <mergeCell ref="C11:H11"/>
    <mergeCell ref="I11:K11"/>
    <mergeCell ref="A12:B12"/>
    <mergeCell ref="C12:H12"/>
    <mergeCell ref="I12:K12"/>
    <mergeCell ref="A13:B13"/>
    <mergeCell ref="C13:H13"/>
    <mergeCell ref="I13:K13"/>
    <mergeCell ref="A14:B14"/>
    <mergeCell ref="C14:H14"/>
    <mergeCell ref="I14:K14"/>
    <mergeCell ref="A15:B15"/>
    <mergeCell ref="C15:H15"/>
    <mergeCell ref="I15:K15"/>
    <mergeCell ref="A16:B16"/>
    <mergeCell ref="C16:H16"/>
    <mergeCell ref="I16:K16"/>
    <mergeCell ref="A17:B17"/>
    <mergeCell ref="C17:H17"/>
    <mergeCell ref="I17:K17"/>
    <mergeCell ref="A18:B18"/>
    <mergeCell ref="C18:H18"/>
    <mergeCell ref="I18:K18"/>
    <mergeCell ref="A19:B19"/>
    <mergeCell ref="C19:H19"/>
    <mergeCell ref="I19:K19"/>
    <mergeCell ref="A20:B20"/>
    <mergeCell ref="C20:H20"/>
    <mergeCell ref="I20:K20"/>
    <mergeCell ref="A21:B21"/>
    <mergeCell ref="C21:H21"/>
    <mergeCell ref="I21:K21"/>
    <mergeCell ref="A22:B22"/>
    <mergeCell ref="C22:H22"/>
    <mergeCell ref="I22:K22"/>
    <mergeCell ref="A23:B23"/>
    <mergeCell ref="C23:H23"/>
    <mergeCell ref="I23:K23"/>
    <mergeCell ref="A24:B24"/>
    <mergeCell ref="C24:H24"/>
    <mergeCell ref="I24:K24"/>
    <mergeCell ref="A25:B25"/>
    <mergeCell ref="C25:H25"/>
    <mergeCell ref="I25:K25"/>
    <mergeCell ref="A26:B26"/>
    <mergeCell ref="C26:H26"/>
    <mergeCell ref="I26:K26"/>
    <mergeCell ref="A27:B27"/>
    <mergeCell ref="C27:H27"/>
    <mergeCell ref="I27:K27"/>
    <mergeCell ref="A28:B28"/>
    <mergeCell ref="C28:H28"/>
    <mergeCell ref="I28:K28"/>
    <mergeCell ref="A29:B29"/>
    <mergeCell ref="C29:H29"/>
    <mergeCell ref="I29:K29"/>
    <mergeCell ref="I32:K32"/>
    <mergeCell ref="A33:B33"/>
    <mergeCell ref="C33:H33"/>
    <mergeCell ref="I33:K33"/>
    <mergeCell ref="A30:B30"/>
    <mergeCell ref="C30:H30"/>
    <mergeCell ref="I30:K30"/>
    <mergeCell ref="A31:B31"/>
    <mergeCell ref="C31:H31"/>
    <mergeCell ref="I31:K31"/>
    <mergeCell ref="A36:B36"/>
    <mergeCell ref="C36:H36"/>
    <mergeCell ref="I36:K36"/>
    <mergeCell ref="A1:A3"/>
    <mergeCell ref="A4:B5"/>
    <mergeCell ref="C4:H5"/>
    <mergeCell ref="I4:K5"/>
    <mergeCell ref="B1:K3"/>
    <mergeCell ref="A34:B34"/>
    <mergeCell ref="C34:H34"/>
    <mergeCell ref="I34:K34"/>
    <mergeCell ref="A35:B35"/>
    <mergeCell ref="C35:H35"/>
    <mergeCell ref="I35:K35"/>
    <mergeCell ref="A32:B32"/>
    <mergeCell ref="C32:H32"/>
  </mergeCells>
  <pageMargins left="0.7" right="0.7" top="0.75" bottom="0.75" header="0.3" footer="0.3"/>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6"/>
  <sheetViews>
    <sheetView workbookViewId="0">
      <selection sqref="A1:B7"/>
    </sheetView>
  </sheetViews>
  <sheetFormatPr baseColWidth="10" defaultColWidth="11" defaultRowHeight="15"/>
  <cols>
    <col min="2" max="2" width="12.85546875" customWidth="1"/>
    <col min="11" max="11" width="22.140625" customWidth="1"/>
  </cols>
  <sheetData>
    <row r="1" spans="1:11">
      <c r="A1" s="230" t="s">
        <v>5</v>
      </c>
      <c r="B1" s="230"/>
      <c r="C1" s="231" t="s">
        <v>6</v>
      </c>
      <c r="D1" s="232"/>
      <c r="E1" s="232"/>
      <c r="F1" s="232"/>
      <c r="G1" s="232"/>
      <c r="H1" s="232"/>
      <c r="I1" s="232"/>
      <c r="J1" s="232"/>
      <c r="K1" s="232"/>
    </row>
    <row r="2" spans="1:11">
      <c r="A2" s="230"/>
      <c r="B2" s="230"/>
      <c r="C2" s="232"/>
      <c r="D2" s="232"/>
      <c r="E2" s="232"/>
      <c r="F2" s="232"/>
      <c r="G2" s="232"/>
      <c r="H2" s="232"/>
      <c r="I2" s="232"/>
      <c r="J2" s="232"/>
      <c r="K2" s="232"/>
    </row>
    <row r="3" spans="1:11">
      <c r="A3" s="230"/>
      <c r="B3" s="230"/>
      <c r="C3" s="232"/>
      <c r="D3" s="232"/>
      <c r="E3" s="232"/>
      <c r="F3" s="232"/>
      <c r="G3" s="232"/>
      <c r="H3" s="232"/>
      <c r="I3" s="232"/>
      <c r="J3" s="232"/>
      <c r="K3" s="232"/>
    </row>
    <row r="4" spans="1:11">
      <c r="A4" s="230"/>
      <c r="B4" s="230"/>
      <c r="C4" s="232"/>
      <c r="D4" s="232"/>
      <c r="E4" s="232"/>
      <c r="F4" s="232"/>
      <c r="G4" s="232"/>
      <c r="H4" s="232"/>
      <c r="I4" s="232"/>
      <c r="J4" s="232"/>
      <c r="K4" s="232"/>
    </row>
    <row r="5" spans="1:11">
      <c r="A5" s="230"/>
      <c r="B5" s="230"/>
      <c r="C5" s="232"/>
      <c r="D5" s="232"/>
      <c r="E5" s="232"/>
      <c r="F5" s="232"/>
      <c r="G5" s="232"/>
      <c r="H5" s="232"/>
      <c r="I5" s="232"/>
      <c r="J5" s="232"/>
      <c r="K5" s="232"/>
    </row>
    <row r="6" spans="1:11">
      <c r="A6" s="230"/>
      <c r="B6" s="230"/>
      <c r="C6" s="232"/>
      <c r="D6" s="232"/>
      <c r="E6" s="232"/>
      <c r="F6" s="232"/>
      <c r="G6" s="232"/>
      <c r="H6" s="232"/>
      <c r="I6" s="232"/>
      <c r="J6" s="232"/>
      <c r="K6" s="232"/>
    </row>
    <row r="7" spans="1:11">
      <c r="A7" s="230"/>
      <c r="B7" s="230"/>
      <c r="C7" s="232"/>
      <c r="D7" s="232"/>
      <c r="E7" s="232"/>
      <c r="F7" s="232"/>
      <c r="G7" s="232"/>
      <c r="H7" s="232"/>
      <c r="I7" s="232"/>
      <c r="J7" s="232"/>
      <c r="K7" s="232"/>
    </row>
    <row r="8" spans="1:11">
      <c r="A8" s="230"/>
      <c r="B8" s="230"/>
      <c r="C8" s="230"/>
      <c r="D8" s="230"/>
      <c r="E8" s="230"/>
      <c r="F8" s="230"/>
      <c r="G8" s="230"/>
      <c r="H8" s="230"/>
      <c r="I8" s="230"/>
      <c r="J8" s="230"/>
      <c r="K8" s="230"/>
    </row>
    <row r="9" spans="1:11">
      <c r="A9" s="230"/>
      <c r="B9" s="230"/>
      <c r="C9" s="230"/>
      <c r="D9" s="230"/>
      <c r="E9" s="230"/>
      <c r="F9" s="230"/>
      <c r="G9" s="230"/>
      <c r="H9" s="230"/>
      <c r="I9" s="230"/>
      <c r="J9" s="230"/>
      <c r="K9" s="230"/>
    </row>
    <row r="10" spans="1:11">
      <c r="A10" s="230"/>
      <c r="B10" s="230"/>
      <c r="C10" s="230"/>
      <c r="D10" s="230"/>
      <c r="E10" s="230"/>
      <c r="F10" s="230"/>
      <c r="G10" s="230"/>
      <c r="H10" s="230"/>
      <c r="I10" s="230"/>
      <c r="J10" s="230"/>
      <c r="K10" s="230"/>
    </row>
    <row r="11" spans="1:11">
      <c r="A11" s="230"/>
      <c r="B11" s="230"/>
      <c r="C11" s="230"/>
      <c r="D11" s="230"/>
      <c r="E11" s="230"/>
      <c r="F11" s="230"/>
      <c r="G11" s="230"/>
      <c r="H11" s="230"/>
      <c r="I11" s="230"/>
      <c r="J11" s="230"/>
      <c r="K11" s="230"/>
    </row>
    <row r="12" spans="1:11">
      <c r="A12" s="230"/>
      <c r="B12" s="230"/>
      <c r="C12" s="230"/>
      <c r="D12" s="230"/>
      <c r="E12" s="230"/>
      <c r="F12" s="230"/>
      <c r="G12" s="230"/>
      <c r="H12" s="230"/>
      <c r="I12" s="230"/>
      <c r="J12" s="230"/>
      <c r="K12" s="230"/>
    </row>
    <row r="13" spans="1:11">
      <c r="A13" s="230"/>
      <c r="B13" s="230"/>
      <c r="C13" s="230"/>
      <c r="D13" s="230"/>
      <c r="E13" s="230"/>
      <c r="F13" s="230"/>
      <c r="G13" s="230"/>
      <c r="H13" s="230"/>
      <c r="I13" s="230"/>
      <c r="J13" s="230"/>
      <c r="K13" s="230"/>
    </row>
    <row r="14" spans="1:11">
      <c r="A14" s="230"/>
      <c r="B14" s="230"/>
      <c r="C14" s="230"/>
      <c r="D14" s="230"/>
      <c r="E14" s="230"/>
      <c r="F14" s="230"/>
      <c r="G14" s="230"/>
      <c r="H14" s="230"/>
      <c r="I14" s="230"/>
      <c r="J14" s="230"/>
      <c r="K14" s="230"/>
    </row>
    <row r="15" spans="1:11">
      <c r="A15" s="230"/>
      <c r="B15" s="230"/>
      <c r="C15" s="230"/>
      <c r="D15" s="230"/>
      <c r="E15" s="230"/>
      <c r="F15" s="230"/>
      <c r="G15" s="230"/>
      <c r="H15" s="230"/>
      <c r="I15" s="230"/>
      <c r="J15" s="230"/>
      <c r="K15" s="230"/>
    </row>
    <row r="16" spans="1:11">
      <c r="A16" s="230"/>
      <c r="B16" s="230"/>
      <c r="C16" s="230"/>
      <c r="D16" s="230"/>
      <c r="E16" s="230"/>
      <c r="F16" s="230"/>
      <c r="G16" s="230"/>
      <c r="H16" s="230"/>
      <c r="I16" s="230"/>
      <c r="J16" s="230"/>
      <c r="K16" s="230"/>
    </row>
    <row r="17" spans="1:17">
      <c r="A17" s="230"/>
      <c r="B17" s="230"/>
      <c r="C17" s="230"/>
      <c r="D17" s="230"/>
      <c r="E17" s="230"/>
      <c r="F17" s="230"/>
      <c r="G17" s="230"/>
      <c r="H17" s="230"/>
      <c r="I17" s="230"/>
      <c r="J17" s="230"/>
      <c r="K17" s="230"/>
    </row>
    <row r="18" spans="1:17">
      <c r="A18" s="230"/>
      <c r="B18" s="230"/>
      <c r="C18" s="230"/>
      <c r="D18" s="230"/>
      <c r="E18" s="230"/>
      <c r="F18" s="230"/>
      <c r="G18" s="230"/>
      <c r="H18" s="230"/>
      <c r="I18" s="230"/>
      <c r="J18" s="230"/>
      <c r="K18" s="230"/>
    </row>
    <row r="19" spans="1:17">
      <c r="A19" s="230"/>
      <c r="B19" s="230"/>
      <c r="C19" s="230"/>
      <c r="D19" s="230"/>
      <c r="E19" s="230"/>
      <c r="F19" s="230"/>
      <c r="G19" s="230"/>
      <c r="H19" s="230"/>
      <c r="I19" s="230"/>
      <c r="J19" s="230"/>
      <c r="K19" s="230"/>
    </row>
    <row r="20" spans="1:17">
      <c r="A20" s="230"/>
      <c r="B20" s="230"/>
      <c r="C20" s="230"/>
      <c r="D20" s="230"/>
      <c r="E20" s="230"/>
      <c r="F20" s="230"/>
      <c r="G20" s="230"/>
      <c r="H20" s="230"/>
      <c r="I20" s="230"/>
      <c r="J20" s="230"/>
      <c r="K20" s="230"/>
    </row>
    <row r="21" spans="1:17">
      <c r="A21" s="230"/>
      <c r="B21" s="230"/>
      <c r="C21" s="230"/>
      <c r="D21" s="230"/>
      <c r="E21" s="230"/>
      <c r="F21" s="230"/>
      <c r="G21" s="230"/>
      <c r="H21" s="230"/>
      <c r="I21" s="230"/>
      <c r="J21" s="230"/>
      <c r="K21" s="230"/>
    </row>
    <row r="22" spans="1:17">
      <c r="A22" s="230"/>
      <c r="B22" s="230"/>
      <c r="C22" s="230"/>
      <c r="D22" s="230"/>
      <c r="E22" s="230"/>
      <c r="F22" s="230"/>
      <c r="G22" s="230"/>
      <c r="H22" s="230"/>
      <c r="I22" s="230"/>
      <c r="J22" s="230"/>
      <c r="K22" s="230"/>
    </row>
    <row r="23" spans="1:17">
      <c r="A23" s="230"/>
      <c r="B23" s="230"/>
      <c r="C23" s="230"/>
      <c r="D23" s="230"/>
      <c r="E23" s="230"/>
      <c r="F23" s="230"/>
      <c r="G23" s="230"/>
      <c r="H23" s="230"/>
      <c r="I23" s="230"/>
      <c r="J23" s="230"/>
      <c r="K23" s="230"/>
    </row>
    <row r="24" spans="1:17">
      <c r="A24" s="230"/>
      <c r="B24" s="230"/>
      <c r="C24" s="230"/>
      <c r="D24" s="230"/>
      <c r="E24" s="230"/>
      <c r="F24" s="230"/>
      <c r="G24" s="230"/>
      <c r="H24" s="230"/>
      <c r="I24" s="230"/>
      <c r="J24" s="230"/>
      <c r="K24" s="230"/>
    </row>
    <row r="25" spans="1:17">
      <c r="A25" s="230"/>
      <c r="B25" s="230"/>
      <c r="C25" s="230"/>
      <c r="D25" s="230"/>
      <c r="E25" s="230"/>
      <c r="F25" s="230"/>
      <c r="G25" s="230"/>
      <c r="H25" s="230"/>
      <c r="I25" s="230"/>
      <c r="J25" s="230"/>
      <c r="K25" s="230"/>
    </row>
    <row r="26" spans="1:17">
      <c r="A26" s="230"/>
      <c r="B26" s="230"/>
      <c r="C26" s="230"/>
      <c r="D26" s="230"/>
      <c r="E26" s="230"/>
      <c r="F26" s="230"/>
      <c r="G26" s="230"/>
      <c r="H26" s="230"/>
      <c r="I26" s="230"/>
      <c r="J26" s="230"/>
      <c r="K26" s="230"/>
    </row>
    <row r="27" spans="1:17">
      <c r="A27" s="230"/>
      <c r="B27" s="230"/>
      <c r="C27" s="230"/>
      <c r="D27" s="230"/>
      <c r="E27" s="230"/>
      <c r="F27" s="230"/>
      <c r="G27" s="230"/>
      <c r="H27" s="230"/>
      <c r="I27" s="230"/>
      <c r="J27" s="230"/>
      <c r="K27" s="230"/>
    </row>
    <row r="28" spans="1:17">
      <c r="A28" s="230"/>
      <c r="B28" s="230"/>
      <c r="C28" s="230"/>
      <c r="D28" s="230"/>
      <c r="E28" s="230"/>
      <c r="F28" s="230"/>
      <c r="G28" s="230"/>
      <c r="H28" s="230"/>
      <c r="I28" s="230"/>
      <c r="J28" s="230"/>
      <c r="K28" s="230"/>
      <c r="P28" s="120"/>
      <c r="Q28" s="120"/>
    </row>
    <row r="29" spans="1:17">
      <c r="A29" s="230"/>
      <c r="B29" s="230"/>
      <c r="C29" s="230"/>
      <c r="D29" s="230"/>
      <c r="E29" s="230"/>
      <c r="F29" s="230"/>
      <c r="G29" s="230"/>
      <c r="H29" s="230"/>
      <c r="I29" s="230"/>
      <c r="J29" s="230"/>
      <c r="K29" s="230"/>
      <c r="P29" s="120"/>
      <c r="Q29" s="120"/>
    </row>
    <row r="30" spans="1:17">
      <c r="A30" s="230"/>
      <c r="B30" s="230"/>
      <c r="C30" s="230"/>
      <c r="D30" s="230"/>
      <c r="E30" s="230"/>
      <c r="F30" s="230"/>
      <c r="G30" s="230"/>
      <c r="H30" s="230"/>
      <c r="I30" s="230"/>
      <c r="J30" s="230"/>
      <c r="K30" s="230"/>
      <c r="P30" s="120"/>
      <c r="Q30" s="120"/>
    </row>
    <row r="31" spans="1:17">
      <c r="A31" s="230"/>
      <c r="B31" s="230"/>
      <c r="C31" s="230"/>
      <c r="D31" s="230"/>
      <c r="E31" s="230"/>
      <c r="F31" s="230"/>
      <c r="G31" s="230"/>
      <c r="H31" s="230"/>
      <c r="I31" s="230"/>
      <c r="J31" s="230"/>
      <c r="K31" s="230"/>
      <c r="P31" s="120"/>
      <c r="Q31" s="120"/>
    </row>
    <row r="32" spans="1:17">
      <c r="A32" s="230"/>
      <c r="B32" s="230"/>
      <c r="C32" s="230"/>
      <c r="D32" s="230"/>
      <c r="E32" s="230"/>
      <c r="F32" s="230"/>
      <c r="G32" s="230"/>
      <c r="H32" s="230"/>
      <c r="I32" s="230"/>
      <c r="J32" s="230"/>
      <c r="K32" s="230"/>
      <c r="P32" s="120"/>
      <c r="Q32" s="120"/>
    </row>
    <row r="33" spans="1:17">
      <c r="A33" s="230"/>
      <c r="B33" s="230"/>
      <c r="C33" s="230"/>
      <c r="D33" s="230"/>
      <c r="E33" s="230"/>
      <c r="F33" s="230"/>
      <c r="G33" s="230"/>
      <c r="H33" s="230"/>
      <c r="I33" s="230"/>
      <c r="J33" s="230"/>
      <c r="K33" s="230"/>
      <c r="P33" s="120"/>
      <c r="Q33" s="120"/>
    </row>
    <row r="34" spans="1:17">
      <c r="A34" s="230"/>
      <c r="B34" s="230"/>
      <c r="C34" s="230"/>
      <c r="D34" s="230"/>
      <c r="E34" s="230"/>
      <c r="F34" s="230"/>
      <c r="G34" s="230"/>
      <c r="H34" s="230"/>
      <c r="I34" s="230"/>
      <c r="J34" s="230"/>
      <c r="K34" s="230"/>
      <c r="P34" s="120"/>
      <c r="Q34" s="120"/>
    </row>
    <row r="35" spans="1:17">
      <c r="A35" s="230"/>
      <c r="B35" s="230"/>
      <c r="C35" s="230"/>
      <c r="D35" s="230"/>
      <c r="E35" s="230"/>
      <c r="F35" s="230"/>
      <c r="G35" s="230"/>
      <c r="H35" s="230"/>
      <c r="I35" s="230"/>
      <c r="J35" s="230"/>
      <c r="K35" s="230"/>
    </row>
    <row r="38" spans="1:17">
      <c r="C38" s="118" t="s">
        <v>7</v>
      </c>
      <c r="D38" s="118" t="s">
        <v>8</v>
      </c>
      <c r="E38" s="118" t="s">
        <v>9</v>
      </c>
      <c r="F38" s="118" t="s">
        <v>10</v>
      </c>
    </row>
    <row r="39" spans="1:17" ht="30">
      <c r="B39" s="119" t="s">
        <v>11</v>
      </c>
      <c r="C39" s="117" cm="1">
        <f t="array" ref="C39:C46">(+'1. GESTIÓN DEL RIESGO'!M19+'1.4. Canales de denuncia'!M26+'1.5. Debida diligencia'!M26+'2.1. Redes internas'!M16+'2.2. Redes externas'!M6:M8+'3.1. AIPT'!M46+'3.2. PCC y RCC'!M24+'3.3. Integridad en el SP'!M15+'4.1.Racionalización de trámites'!O6+'4.2. Relacionamiento Ciudadano'!M11+'4.3. Conflicto de Intereses'!M6:M13+'5. FORMACIÓN'!M13)/12</f>
        <v>0.61382222222222227</v>
      </c>
    </row>
    <row r="40" spans="1:17" hidden="1">
      <c r="C40">
        <v>0.53615555555555561</v>
      </c>
    </row>
    <row r="41" spans="1:17" hidden="1">
      <c r="C41">
        <v>0.53615555555555561</v>
      </c>
    </row>
    <row r="42" spans="1:17" hidden="1">
      <c r="C42" t="e">
        <v>#N/A</v>
      </c>
    </row>
    <row r="43" spans="1:17" hidden="1">
      <c r="C43" t="e">
        <v>#N/A</v>
      </c>
    </row>
    <row r="44" spans="1:17" hidden="1">
      <c r="C44" t="e">
        <v>#N/A</v>
      </c>
    </row>
    <row r="45" spans="1:17" hidden="1">
      <c r="C45" t="e">
        <v>#N/A</v>
      </c>
    </row>
    <row r="46" spans="1:17" hidden="1">
      <c r="C46" t="e">
        <v>#N/A</v>
      </c>
    </row>
  </sheetData>
  <mergeCells count="3">
    <mergeCell ref="A1:B7"/>
    <mergeCell ref="C1:K7"/>
    <mergeCell ref="A8:K35"/>
  </mergeCells>
  <pageMargins left="0.7" right="0.7" top="0.75" bottom="0.75" header="0.3" footer="0.3"/>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9ACB8-E9C2-4D83-A66A-20950445D9F3}">
  <dimension ref="A1:E22"/>
  <sheetViews>
    <sheetView workbookViewId="0">
      <selection activeCell="H13" sqref="H13"/>
    </sheetView>
  </sheetViews>
  <sheetFormatPr baseColWidth="10" defaultRowHeight="15"/>
  <cols>
    <col min="2" max="2" width="25.85546875" customWidth="1"/>
    <col min="3" max="3" width="24.7109375" customWidth="1"/>
    <col min="4" max="4" width="14.42578125" customWidth="1"/>
    <col min="5" max="5" width="26.5703125" customWidth="1"/>
  </cols>
  <sheetData>
    <row r="1" spans="1:5" ht="33" customHeight="1">
      <c r="A1" s="233" t="s">
        <v>572</v>
      </c>
      <c r="B1" s="233"/>
      <c r="C1" s="233"/>
      <c r="D1" s="233"/>
      <c r="E1" s="233"/>
    </row>
    <row r="2" spans="1:5">
      <c r="A2" s="217" t="s">
        <v>577</v>
      </c>
      <c r="B2" s="217" t="s">
        <v>573</v>
      </c>
      <c r="C2" s="236" t="s">
        <v>574</v>
      </c>
      <c r="D2" s="236" t="s">
        <v>575</v>
      </c>
      <c r="E2" s="217" t="s">
        <v>576</v>
      </c>
    </row>
    <row r="3" spans="1:5">
      <c r="A3" s="240">
        <v>1</v>
      </c>
      <c r="B3" s="240" t="s">
        <v>0</v>
      </c>
      <c r="C3" s="237"/>
      <c r="D3" s="237"/>
      <c r="E3" s="238">
        <f>AVERAGE(D4:D9)</f>
        <v>0.70799999999999996</v>
      </c>
    </row>
    <row r="4" spans="1:5">
      <c r="A4" s="240"/>
      <c r="B4" s="240"/>
      <c r="C4" s="214" t="s">
        <v>596</v>
      </c>
      <c r="D4" s="213">
        <v>0.77</v>
      </c>
      <c r="E4" s="238"/>
    </row>
    <row r="5" spans="1:5">
      <c r="A5" s="240"/>
      <c r="B5" s="240"/>
      <c r="C5" s="34" t="s">
        <v>578</v>
      </c>
      <c r="D5" s="213"/>
      <c r="E5" s="238"/>
    </row>
    <row r="6" spans="1:5">
      <c r="A6" s="240"/>
      <c r="B6" s="240"/>
      <c r="C6" s="34" t="s">
        <v>579</v>
      </c>
      <c r="D6" s="213">
        <v>0.75</v>
      </c>
      <c r="E6" s="238"/>
    </row>
    <row r="7" spans="1:5">
      <c r="A7" s="240"/>
      <c r="B7" s="240"/>
      <c r="C7" s="34" t="s">
        <v>580</v>
      </c>
      <c r="D7" s="213">
        <v>0.57999999999999996</v>
      </c>
      <c r="E7" s="238"/>
    </row>
    <row r="8" spans="1:5">
      <c r="A8" s="240"/>
      <c r="B8" s="240"/>
      <c r="C8" s="34" t="s">
        <v>581</v>
      </c>
      <c r="D8" s="213">
        <v>0.81</v>
      </c>
      <c r="E8" s="238"/>
    </row>
    <row r="9" spans="1:5">
      <c r="A9" s="240"/>
      <c r="B9" s="240"/>
      <c r="C9" s="34" t="s">
        <v>582</v>
      </c>
      <c r="D9" s="213">
        <v>0.63</v>
      </c>
      <c r="E9" s="238"/>
    </row>
    <row r="10" spans="1:5">
      <c r="A10" s="240">
        <v>2</v>
      </c>
      <c r="B10" s="240" t="s">
        <v>583</v>
      </c>
      <c r="C10" s="215"/>
      <c r="D10" s="216"/>
      <c r="E10" s="238">
        <f>AVERAGE(D11:D12)</f>
        <v>0.59000000000000008</v>
      </c>
    </row>
    <row r="11" spans="1:5">
      <c r="A11" s="240"/>
      <c r="B11" s="240"/>
      <c r="C11" s="34" t="s">
        <v>584</v>
      </c>
      <c r="D11" s="213">
        <v>0.68</v>
      </c>
      <c r="E11" s="238"/>
    </row>
    <row r="12" spans="1:5">
      <c r="A12" s="240"/>
      <c r="B12" s="240"/>
      <c r="C12" s="34" t="s">
        <v>585</v>
      </c>
      <c r="D12" s="213">
        <v>0.5</v>
      </c>
      <c r="E12" s="238"/>
    </row>
    <row r="13" spans="1:5">
      <c r="A13" s="240">
        <v>3</v>
      </c>
      <c r="B13" s="239" t="s">
        <v>586</v>
      </c>
      <c r="C13" s="215"/>
      <c r="D13" s="216"/>
      <c r="E13" s="238">
        <f>AVERAGE(D14:D16)</f>
        <v>0.65666666666666662</v>
      </c>
    </row>
    <row r="14" spans="1:5" ht="30">
      <c r="A14" s="240"/>
      <c r="B14" s="239"/>
      <c r="C14" s="212" t="s">
        <v>587</v>
      </c>
      <c r="D14" s="213">
        <v>0.75</v>
      </c>
      <c r="E14" s="238"/>
    </row>
    <row r="15" spans="1:5" ht="30">
      <c r="A15" s="240"/>
      <c r="B15" s="239"/>
      <c r="C15" s="212" t="s">
        <v>588</v>
      </c>
      <c r="D15" s="213">
        <v>0.78</v>
      </c>
      <c r="E15" s="238"/>
    </row>
    <row r="16" spans="1:5" ht="30">
      <c r="A16" s="240"/>
      <c r="B16" s="239"/>
      <c r="C16" s="212" t="s">
        <v>589</v>
      </c>
      <c r="D16" s="213">
        <v>0.44</v>
      </c>
      <c r="E16" s="238"/>
    </row>
    <row r="17" spans="1:5">
      <c r="A17" s="240">
        <v>4</v>
      </c>
      <c r="B17" s="240" t="s">
        <v>590</v>
      </c>
      <c r="C17" s="215"/>
      <c r="D17" s="216"/>
      <c r="E17" s="238">
        <f>AVERAGE(D18:D20)</f>
        <v>0.64333333333333331</v>
      </c>
    </row>
    <row r="18" spans="1:5" ht="30">
      <c r="A18" s="240"/>
      <c r="B18" s="240"/>
      <c r="C18" s="212" t="s">
        <v>591</v>
      </c>
      <c r="D18" s="213">
        <v>0.75</v>
      </c>
      <c r="E18" s="238"/>
    </row>
    <row r="19" spans="1:5" ht="30">
      <c r="A19" s="240"/>
      <c r="B19" s="240"/>
      <c r="C19" s="212" t="s">
        <v>592</v>
      </c>
      <c r="D19" s="213">
        <v>0.75</v>
      </c>
      <c r="E19" s="238"/>
    </row>
    <row r="20" spans="1:5">
      <c r="A20" s="240"/>
      <c r="B20" s="240"/>
      <c r="C20" s="212" t="s">
        <v>593</v>
      </c>
      <c r="D20" s="213">
        <v>0.43</v>
      </c>
      <c r="E20" s="238"/>
    </row>
    <row r="21" spans="1:5">
      <c r="A21" s="34">
        <v>5</v>
      </c>
      <c r="B21" s="211" t="s">
        <v>356</v>
      </c>
      <c r="C21" s="212" t="s">
        <v>594</v>
      </c>
      <c r="D21" s="213">
        <v>0.71</v>
      </c>
      <c r="E21" s="213">
        <f>AVERAGE(D21)</f>
        <v>0.71</v>
      </c>
    </row>
    <row r="22" spans="1:5">
      <c r="A22" s="234" t="s">
        <v>595</v>
      </c>
      <c r="B22" s="235"/>
      <c r="C22" s="235"/>
      <c r="D22" s="235"/>
      <c r="E22" s="213">
        <f>AVERAGE(E3:E21)</f>
        <v>0.66159999999999997</v>
      </c>
    </row>
  </sheetData>
  <mergeCells count="16">
    <mergeCell ref="A1:E1"/>
    <mergeCell ref="A22:D22"/>
    <mergeCell ref="C2:C3"/>
    <mergeCell ref="D2:D3"/>
    <mergeCell ref="E13:E16"/>
    <mergeCell ref="B13:B16"/>
    <mergeCell ref="A13:A16"/>
    <mergeCell ref="E17:E20"/>
    <mergeCell ref="B17:B20"/>
    <mergeCell ref="A17:A20"/>
    <mergeCell ref="B3:B9"/>
    <mergeCell ref="A3:A9"/>
    <mergeCell ref="B10:B12"/>
    <mergeCell ref="A10:A12"/>
    <mergeCell ref="E3:E9"/>
    <mergeCell ref="E10:E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3300"/>
  </sheetPr>
  <dimension ref="A1:O25"/>
  <sheetViews>
    <sheetView tabSelected="1" topLeftCell="D4" workbookViewId="0">
      <selection activeCell="L20" sqref="L20"/>
    </sheetView>
  </sheetViews>
  <sheetFormatPr baseColWidth="10" defaultColWidth="11" defaultRowHeight="15"/>
  <cols>
    <col min="1" max="1" width="23.140625" customWidth="1"/>
    <col min="2" max="2" width="22.28515625" customWidth="1"/>
    <col min="3" max="3" width="48.7109375" customWidth="1"/>
    <col min="4" max="4" width="23.42578125" customWidth="1"/>
    <col min="5" max="5" width="45.5703125" customWidth="1"/>
    <col min="6" max="6" width="14.5703125" customWidth="1"/>
    <col min="7" max="7" width="13.7109375" customWidth="1"/>
    <col min="8" max="8" width="15" customWidth="1"/>
    <col min="9" max="9" width="22.28515625" customWidth="1"/>
    <col min="10" max="10" width="13.85546875" customWidth="1"/>
    <col min="11" max="11" width="16.140625" customWidth="1"/>
    <col min="12" max="12" width="17.7109375" customWidth="1"/>
    <col min="13" max="13" width="15.28515625" customWidth="1"/>
    <col min="14" max="14" width="22.85546875" customWidth="1"/>
    <col min="15" max="15" width="22" customWidth="1"/>
  </cols>
  <sheetData>
    <row r="1" spans="1:15">
      <c r="A1" s="288"/>
      <c r="B1" s="293" t="s">
        <v>0</v>
      </c>
      <c r="C1" s="293"/>
      <c r="D1" s="293"/>
      <c r="E1" s="293"/>
      <c r="F1" s="293"/>
      <c r="G1" s="293"/>
      <c r="H1" s="293"/>
      <c r="I1" s="293"/>
      <c r="J1" s="293"/>
      <c r="K1" s="293"/>
      <c r="L1" s="293"/>
      <c r="M1" s="293"/>
      <c r="N1" s="293"/>
      <c r="O1" s="293"/>
    </row>
    <row r="2" spans="1:15" ht="30.75" customHeight="1">
      <c r="A2" s="288"/>
      <c r="B2" s="293"/>
      <c r="C2" s="293"/>
      <c r="D2" s="293"/>
      <c r="E2" s="293"/>
      <c r="F2" s="293"/>
      <c r="G2" s="293"/>
      <c r="H2" s="293"/>
      <c r="I2" s="293"/>
      <c r="J2" s="293"/>
      <c r="K2" s="293"/>
      <c r="L2" s="293"/>
      <c r="M2" s="293"/>
      <c r="N2" s="293"/>
      <c r="O2" s="293"/>
    </row>
    <row r="3" spans="1:15" ht="42.75" customHeight="1">
      <c r="A3" s="289"/>
      <c r="B3" s="294"/>
      <c r="C3" s="294"/>
      <c r="D3" s="294"/>
      <c r="E3" s="294"/>
      <c r="F3" s="294"/>
      <c r="G3" s="294"/>
      <c r="H3" s="294"/>
      <c r="I3" s="294"/>
      <c r="J3" s="294"/>
      <c r="K3" s="294"/>
      <c r="L3" s="294"/>
      <c r="M3" s="294"/>
      <c r="N3" s="294"/>
      <c r="O3" s="294"/>
    </row>
    <row r="4" spans="1:15" s="1" customFormat="1" ht="42" customHeight="1">
      <c r="A4" s="290" t="s">
        <v>12</v>
      </c>
      <c r="B4" s="82" t="s">
        <v>13</v>
      </c>
      <c r="C4" s="83" t="s">
        <v>14</v>
      </c>
      <c r="D4" s="124" t="s">
        <v>13</v>
      </c>
      <c r="E4" s="273" t="s">
        <v>15</v>
      </c>
      <c r="F4" s="286" t="s">
        <v>16</v>
      </c>
      <c r="G4" s="287"/>
      <c r="H4" s="273" t="s">
        <v>17</v>
      </c>
      <c r="I4" s="87" t="s">
        <v>18</v>
      </c>
      <c r="J4" s="82" t="s">
        <v>19</v>
      </c>
      <c r="K4" s="87" t="s">
        <v>20</v>
      </c>
      <c r="L4" s="87" t="s">
        <v>19</v>
      </c>
      <c r="M4" s="87" t="s">
        <v>21</v>
      </c>
      <c r="N4" s="88" t="s">
        <v>22</v>
      </c>
      <c r="O4" s="244" t="s">
        <v>23</v>
      </c>
    </row>
    <row r="5" spans="1:15" s="1" customFormat="1" ht="40.5" customHeight="1">
      <c r="A5" s="291"/>
      <c r="B5" s="124" t="s">
        <v>24</v>
      </c>
      <c r="C5" s="125" t="s">
        <v>25</v>
      </c>
      <c r="D5" s="84" t="s">
        <v>26</v>
      </c>
      <c r="E5" s="274"/>
      <c r="F5" s="84" t="s">
        <v>27</v>
      </c>
      <c r="G5" s="84" t="s">
        <v>28</v>
      </c>
      <c r="H5" s="274"/>
      <c r="I5" s="87" t="s">
        <v>29</v>
      </c>
      <c r="J5" s="82" t="s">
        <v>30</v>
      </c>
      <c r="K5" s="87" t="s">
        <v>31</v>
      </c>
      <c r="L5" s="87" t="s">
        <v>12</v>
      </c>
      <c r="M5" s="87" t="s">
        <v>12</v>
      </c>
      <c r="N5" s="89" t="s">
        <v>32</v>
      </c>
      <c r="O5" s="245"/>
    </row>
    <row r="6" spans="1:15" ht="38.25" customHeight="1">
      <c r="A6" s="281" t="s">
        <v>33</v>
      </c>
      <c r="B6" s="281" t="s">
        <v>34</v>
      </c>
      <c r="C6" s="126" t="s">
        <v>35</v>
      </c>
      <c r="D6" s="23" t="s">
        <v>36</v>
      </c>
      <c r="E6" s="114" t="s">
        <v>37</v>
      </c>
      <c r="F6" s="85">
        <v>45658</v>
      </c>
      <c r="G6" s="85">
        <v>45689</v>
      </c>
      <c r="H6" s="29">
        <v>0.25</v>
      </c>
      <c r="I6" s="24">
        <v>1</v>
      </c>
      <c r="J6" s="26">
        <f>+I6*H6</f>
        <v>0.25</v>
      </c>
      <c r="K6" s="295">
        <v>0.35</v>
      </c>
      <c r="L6" s="256">
        <f>SUM(J6:J9)*K6</f>
        <v>0.35</v>
      </c>
      <c r="M6" s="261">
        <f>+L6/K6</f>
        <v>1</v>
      </c>
      <c r="N6" s="298">
        <v>32000000</v>
      </c>
      <c r="O6" s="246" t="s">
        <v>38</v>
      </c>
    </row>
    <row r="7" spans="1:15" ht="48" customHeight="1">
      <c r="A7" s="282"/>
      <c r="B7" s="282"/>
      <c r="C7" s="115" t="s">
        <v>39</v>
      </c>
      <c r="D7" s="23" t="s">
        <v>36</v>
      </c>
      <c r="E7" s="67" t="s">
        <v>40</v>
      </c>
      <c r="F7" s="85">
        <v>45658</v>
      </c>
      <c r="G7" s="85">
        <v>45689</v>
      </c>
      <c r="H7" s="36">
        <v>0.25</v>
      </c>
      <c r="I7" s="36">
        <v>1</v>
      </c>
      <c r="J7" s="36">
        <f>+I7*H7</f>
        <v>0.25</v>
      </c>
      <c r="K7" s="296"/>
      <c r="L7" s="257"/>
      <c r="M7" s="262"/>
      <c r="N7" s="299"/>
      <c r="O7" s="247"/>
    </row>
    <row r="8" spans="1:15" ht="67.5" customHeight="1">
      <c r="A8" s="282"/>
      <c r="B8" s="282"/>
      <c r="C8" s="115" t="s">
        <v>41</v>
      </c>
      <c r="D8" s="23" t="s">
        <v>36</v>
      </c>
      <c r="E8" s="67" t="s">
        <v>42</v>
      </c>
      <c r="F8" s="85">
        <v>45658</v>
      </c>
      <c r="G8" s="85">
        <v>45689</v>
      </c>
      <c r="H8" s="36">
        <v>0.25</v>
      </c>
      <c r="I8" s="36">
        <v>1</v>
      </c>
      <c r="J8" s="36">
        <f>+I8*H8</f>
        <v>0.25</v>
      </c>
      <c r="K8" s="296"/>
      <c r="L8" s="257"/>
      <c r="M8" s="262"/>
      <c r="N8" s="299"/>
      <c r="O8" s="247"/>
    </row>
    <row r="9" spans="1:15" ht="36.75" customHeight="1">
      <c r="A9" s="282"/>
      <c r="B9" s="282"/>
      <c r="C9" s="115" t="s">
        <v>43</v>
      </c>
      <c r="D9" s="23" t="s">
        <v>36</v>
      </c>
      <c r="E9" s="67" t="s">
        <v>44</v>
      </c>
      <c r="F9" s="116">
        <v>45690</v>
      </c>
      <c r="G9" s="116">
        <v>45746</v>
      </c>
      <c r="H9" s="36">
        <v>0.25</v>
      </c>
      <c r="I9" s="36">
        <v>1</v>
      </c>
      <c r="J9" s="36">
        <f>+I9*H9</f>
        <v>0.25</v>
      </c>
      <c r="K9" s="296"/>
      <c r="L9" s="257"/>
      <c r="M9" s="262"/>
      <c r="N9" s="299"/>
      <c r="O9" s="247"/>
    </row>
    <row r="10" spans="1:15" ht="19.5" customHeight="1">
      <c r="A10" s="270" t="s">
        <v>45</v>
      </c>
      <c r="B10" s="270" t="s">
        <v>46</v>
      </c>
      <c r="C10" s="283" t="s">
        <v>47</v>
      </c>
      <c r="D10" s="270" t="s">
        <v>36</v>
      </c>
      <c r="E10" s="275" t="s">
        <v>48</v>
      </c>
      <c r="F10" s="93">
        <v>45658</v>
      </c>
      <c r="G10" s="93">
        <v>45777</v>
      </c>
      <c r="H10" s="266">
        <v>0.5</v>
      </c>
      <c r="I10" s="256">
        <v>0.66</v>
      </c>
      <c r="J10" s="256">
        <f>+I10*H10</f>
        <v>0.33</v>
      </c>
      <c r="K10" s="253">
        <v>0.35</v>
      </c>
      <c r="L10" s="258">
        <f>SUM(J10:J14)*K10</f>
        <v>0.23099999999999998</v>
      </c>
      <c r="M10" s="263">
        <f>+L10/K10</f>
        <v>0.66</v>
      </c>
      <c r="N10" s="300">
        <v>16000000</v>
      </c>
      <c r="O10" s="248" t="s">
        <v>38</v>
      </c>
    </row>
    <row r="11" spans="1:15">
      <c r="A11" s="271"/>
      <c r="B11" s="271"/>
      <c r="C11" s="284"/>
      <c r="D11" s="271"/>
      <c r="E11" s="276"/>
      <c r="F11" s="93">
        <v>45778</v>
      </c>
      <c r="G11" s="93">
        <v>45899</v>
      </c>
      <c r="H11" s="267"/>
      <c r="I11" s="257"/>
      <c r="J11" s="257"/>
      <c r="K11" s="297"/>
      <c r="L11" s="259"/>
      <c r="M11" s="264"/>
      <c r="N11" s="301"/>
      <c r="O11" s="249"/>
    </row>
    <row r="12" spans="1:15">
      <c r="A12" s="271"/>
      <c r="B12" s="271"/>
      <c r="C12" s="285"/>
      <c r="D12" s="272"/>
      <c r="E12" s="277"/>
      <c r="F12" s="93">
        <v>45901</v>
      </c>
      <c r="G12" s="93">
        <v>46022</v>
      </c>
      <c r="H12" s="268"/>
      <c r="I12" s="269"/>
      <c r="J12" s="269"/>
      <c r="K12" s="297"/>
      <c r="L12" s="259"/>
      <c r="M12" s="264"/>
      <c r="N12" s="301"/>
      <c r="O12" s="249"/>
    </row>
    <row r="13" spans="1:15" ht="14.25" customHeight="1">
      <c r="A13" s="271"/>
      <c r="B13" s="271"/>
      <c r="C13" s="278" t="s">
        <v>49</v>
      </c>
      <c r="D13" s="281" t="s">
        <v>50</v>
      </c>
      <c r="E13" s="275" t="s">
        <v>51</v>
      </c>
      <c r="F13" s="93">
        <v>45658</v>
      </c>
      <c r="G13" s="93">
        <v>45777</v>
      </c>
      <c r="H13" s="266">
        <v>0.5</v>
      </c>
      <c r="I13" s="256">
        <v>0.66</v>
      </c>
      <c r="J13" s="256">
        <f>+I13*H13</f>
        <v>0.33</v>
      </c>
      <c r="K13" s="297"/>
      <c r="L13" s="259"/>
      <c r="M13" s="264"/>
      <c r="N13" s="301"/>
      <c r="O13" s="249"/>
    </row>
    <row r="14" spans="1:15" ht="15" customHeight="1">
      <c r="A14" s="271"/>
      <c r="B14" s="271"/>
      <c r="C14" s="279"/>
      <c r="D14" s="282"/>
      <c r="E14" s="276"/>
      <c r="F14" s="93">
        <v>45778</v>
      </c>
      <c r="G14" s="93">
        <v>45899</v>
      </c>
      <c r="H14" s="267"/>
      <c r="I14" s="257"/>
      <c r="J14" s="257"/>
      <c r="K14" s="297"/>
      <c r="L14" s="259"/>
      <c r="M14" s="264"/>
      <c r="N14" s="301"/>
      <c r="O14" s="249"/>
    </row>
    <row r="15" spans="1:15" ht="17.25" customHeight="1">
      <c r="A15" s="271"/>
      <c r="B15" s="271"/>
      <c r="C15" s="280"/>
      <c r="D15" s="292"/>
      <c r="E15" s="277"/>
      <c r="F15" s="93">
        <v>45901</v>
      </c>
      <c r="G15" s="93">
        <v>46022</v>
      </c>
      <c r="H15" s="268"/>
      <c r="I15" s="269"/>
      <c r="J15" s="269"/>
      <c r="K15" s="297"/>
      <c r="L15" s="259"/>
      <c r="M15" s="264"/>
      <c r="N15" s="301"/>
      <c r="O15" s="249"/>
    </row>
    <row r="16" spans="1:15" ht="27.75" customHeight="1">
      <c r="A16" s="270" t="s">
        <v>52</v>
      </c>
      <c r="B16" s="270" t="s">
        <v>53</v>
      </c>
      <c r="C16" s="283" t="s">
        <v>54</v>
      </c>
      <c r="D16" s="270" t="s">
        <v>55</v>
      </c>
      <c r="E16" s="278" t="s">
        <v>56</v>
      </c>
      <c r="F16" s="93">
        <v>45658</v>
      </c>
      <c r="G16" s="93">
        <v>45777</v>
      </c>
      <c r="H16" s="266">
        <v>1</v>
      </c>
      <c r="I16" s="256">
        <v>0.66</v>
      </c>
      <c r="J16" s="256">
        <f>+I16*H16</f>
        <v>0.66</v>
      </c>
      <c r="K16" s="253">
        <v>0.3</v>
      </c>
      <c r="L16" s="258">
        <f>SUM(J16)*K16</f>
        <v>0.19800000000000001</v>
      </c>
      <c r="M16" s="263">
        <f>+L16/K16</f>
        <v>0.66</v>
      </c>
      <c r="N16" s="241">
        <v>6000000</v>
      </c>
      <c r="O16" s="250" t="s">
        <v>57</v>
      </c>
    </row>
    <row r="17" spans="1:15" ht="21" customHeight="1">
      <c r="A17" s="271"/>
      <c r="B17" s="271"/>
      <c r="C17" s="284"/>
      <c r="D17" s="271"/>
      <c r="E17" s="279"/>
      <c r="F17" s="93">
        <v>45778</v>
      </c>
      <c r="G17" s="93">
        <v>45899</v>
      </c>
      <c r="H17" s="267"/>
      <c r="I17" s="257"/>
      <c r="J17" s="257"/>
      <c r="K17" s="254"/>
      <c r="L17" s="259"/>
      <c r="M17" s="264"/>
      <c r="N17" s="242"/>
      <c r="O17" s="251"/>
    </row>
    <row r="18" spans="1:15">
      <c r="A18" s="272"/>
      <c r="B18" s="272"/>
      <c r="C18" s="285"/>
      <c r="D18" s="272"/>
      <c r="E18" s="280"/>
      <c r="F18" s="93">
        <v>45901</v>
      </c>
      <c r="G18" s="93">
        <v>46022</v>
      </c>
      <c r="H18" s="268"/>
      <c r="I18" s="269"/>
      <c r="J18" s="269"/>
      <c r="K18" s="255"/>
      <c r="L18" s="260"/>
      <c r="M18" s="265"/>
      <c r="N18" s="243"/>
      <c r="O18" s="252"/>
    </row>
    <row r="19" spans="1:15">
      <c r="M19" s="117">
        <f>AVERAGE(M6:M18)</f>
        <v>0.77333333333333343</v>
      </c>
    </row>
    <row r="25" spans="1:15">
      <c r="B25" s="1" t="s">
        <v>58</v>
      </c>
    </row>
  </sheetData>
  <mergeCells count="46">
    <mergeCell ref="F4:G4"/>
    <mergeCell ref="A1:A3"/>
    <mergeCell ref="A4:A5"/>
    <mergeCell ref="A6:A9"/>
    <mergeCell ref="A10:A15"/>
    <mergeCell ref="D10:D12"/>
    <mergeCell ref="D13:D15"/>
    <mergeCell ref="B1:O3"/>
    <mergeCell ref="H4:H5"/>
    <mergeCell ref="H10:H12"/>
    <mergeCell ref="H13:H15"/>
    <mergeCell ref="K6:K9"/>
    <mergeCell ref="K10:K15"/>
    <mergeCell ref="N6:N9"/>
    <mergeCell ref="N10:N15"/>
    <mergeCell ref="A16:A18"/>
    <mergeCell ref="B6:B9"/>
    <mergeCell ref="B10:B15"/>
    <mergeCell ref="B16:B18"/>
    <mergeCell ref="C10:C12"/>
    <mergeCell ref="C13:C15"/>
    <mergeCell ref="C16:C18"/>
    <mergeCell ref="D16:D18"/>
    <mergeCell ref="E4:E5"/>
    <mergeCell ref="E10:E12"/>
    <mergeCell ref="E13:E15"/>
    <mergeCell ref="E16:E18"/>
    <mergeCell ref="H16:H18"/>
    <mergeCell ref="I10:I12"/>
    <mergeCell ref="I13:I15"/>
    <mergeCell ref="I16:I18"/>
    <mergeCell ref="J10:J12"/>
    <mergeCell ref="J13:J15"/>
    <mergeCell ref="J16:J18"/>
    <mergeCell ref="K16:K18"/>
    <mergeCell ref="L6:L9"/>
    <mergeCell ref="L10:L15"/>
    <mergeCell ref="L16:L18"/>
    <mergeCell ref="M6:M9"/>
    <mergeCell ref="M10:M15"/>
    <mergeCell ref="M16:M18"/>
    <mergeCell ref="N16:N18"/>
    <mergeCell ref="O4:O5"/>
    <mergeCell ref="O6:O9"/>
    <mergeCell ref="O10:O15"/>
    <mergeCell ref="O16:O18"/>
  </mergeCells>
  <pageMargins left="0.7" right="0.7" top="0.75" bottom="0.75" header="0.3" footer="0.3"/>
  <pageSetup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74"/>
  <sheetViews>
    <sheetView topLeftCell="A53" workbookViewId="0">
      <selection activeCell="D56" sqref="D56:D59"/>
    </sheetView>
  </sheetViews>
  <sheetFormatPr baseColWidth="10" defaultRowHeight="12.75"/>
  <cols>
    <col min="1" max="1" width="5.28515625" style="155" customWidth="1"/>
    <col min="2" max="2" width="12.42578125" style="156" customWidth="1"/>
    <col min="3" max="3" width="13" style="156" customWidth="1"/>
    <col min="4" max="4" width="23.28515625" style="156" customWidth="1"/>
    <col min="5" max="5" width="16.28515625" style="156" customWidth="1"/>
    <col min="6" max="6" width="3.7109375" style="156" customWidth="1"/>
    <col min="7" max="7" width="12.7109375" style="156" customWidth="1"/>
    <col min="8" max="8" width="3.7109375" style="156" customWidth="1"/>
    <col min="9" max="9" width="12.7109375" style="156" customWidth="1"/>
    <col min="10" max="10" width="3.7109375" style="156" customWidth="1"/>
    <col min="11" max="11" width="10.28515625" style="156" customWidth="1"/>
    <col min="12" max="12" width="49.140625" style="157" customWidth="1"/>
    <col min="13" max="18" width="11.7109375" style="156" customWidth="1"/>
    <col min="19" max="19" width="7.5703125" style="156" customWidth="1"/>
    <col min="20" max="20" width="11.5703125" style="156" customWidth="1"/>
    <col min="21" max="21" width="45.7109375" style="156" customWidth="1"/>
    <col min="22" max="23" width="20.7109375" style="156" customWidth="1"/>
    <col min="24" max="24" width="27.7109375" style="158" customWidth="1"/>
    <col min="25" max="25" width="20.7109375" style="156" customWidth="1"/>
    <col min="26" max="26" width="16.5703125" style="155" customWidth="1"/>
    <col min="27" max="27" width="17" style="155" customWidth="1"/>
    <col min="28" max="28" width="20.7109375" style="156" customWidth="1"/>
    <col min="29" max="29" width="3.5703125" style="156" customWidth="1"/>
    <col min="30" max="30" width="38.42578125" style="156" customWidth="1"/>
    <col min="31" max="135" width="11.42578125" style="156"/>
    <col min="136" max="136" width="21.85546875" style="156" customWidth="1"/>
    <col min="137" max="137" width="36.85546875" style="156" customWidth="1"/>
    <col min="138" max="138" width="32.85546875" style="156" customWidth="1"/>
    <col min="139" max="139" width="32.28515625" style="156" customWidth="1"/>
    <col min="140" max="140" width="3.7109375" style="156" customWidth="1"/>
    <col min="141" max="141" width="13.7109375" style="156" customWidth="1"/>
    <col min="142" max="142" width="5.5703125" style="156" customWidth="1"/>
    <col min="143" max="143" width="14.140625" style="156" customWidth="1"/>
    <col min="144" max="144" width="5.5703125" style="156" customWidth="1"/>
    <col min="145" max="145" width="13.7109375" style="156" customWidth="1"/>
    <col min="146" max="146" width="66.7109375" style="156" customWidth="1"/>
    <col min="147" max="147" width="15.42578125" style="156" customWidth="1"/>
    <col min="148" max="148" width="12.5703125" style="156" customWidth="1"/>
    <col min="149" max="149" width="12.28515625" style="156" customWidth="1"/>
    <col min="150" max="150" width="13" style="156" customWidth="1"/>
    <col min="151" max="151" width="11" style="156" customWidth="1"/>
    <col min="152" max="152" width="13.28515625" style="156" customWidth="1"/>
    <col min="153" max="153" width="7.7109375" style="156" customWidth="1"/>
    <col min="154" max="154" width="14.140625" style="156" customWidth="1"/>
    <col min="155" max="155" width="35.7109375" style="156" customWidth="1"/>
    <col min="156" max="156" width="21.85546875" style="156" customWidth="1"/>
    <col min="157" max="157" width="22.85546875" style="156" customWidth="1"/>
    <col min="158" max="158" width="24.7109375" style="156" customWidth="1"/>
    <col min="159" max="159" width="31.5703125" style="156" customWidth="1"/>
    <col min="160" max="160" width="27.140625" style="156" customWidth="1"/>
    <col min="161" max="161" width="19.28515625" style="156" customWidth="1"/>
    <col min="162" max="391" width="11.42578125" style="156"/>
    <col min="392" max="392" width="21.85546875" style="156" customWidth="1"/>
    <col min="393" max="393" width="36.85546875" style="156" customWidth="1"/>
    <col min="394" max="394" width="32.85546875" style="156" customWidth="1"/>
    <col min="395" max="395" width="32.28515625" style="156" customWidth="1"/>
    <col min="396" max="396" width="3.7109375" style="156" customWidth="1"/>
    <col min="397" max="397" width="13.7109375" style="156" customWidth="1"/>
    <col min="398" max="398" width="5.5703125" style="156" customWidth="1"/>
    <col min="399" max="399" width="14.140625" style="156" customWidth="1"/>
    <col min="400" max="400" width="5.5703125" style="156" customWidth="1"/>
    <col min="401" max="401" width="13.7109375" style="156" customWidth="1"/>
    <col min="402" max="402" width="66.7109375" style="156" customWidth="1"/>
    <col min="403" max="403" width="15.42578125" style="156" customWidth="1"/>
    <col min="404" max="404" width="12.5703125" style="156" customWidth="1"/>
    <col min="405" max="405" width="12.28515625" style="156" customWidth="1"/>
    <col min="406" max="406" width="13" style="156" customWidth="1"/>
    <col min="407" max="407" width="11" style="156" customWidth="1"/>
    <col min="408" max="408" width="13.28515625" style="156" customWidth="1"/>
    <col min="409" max="409" width="7.7109375" style="156" customWidth="1"/>
    <col min="410" max="410" width="14.140625" style="156" customWidth="1"/>
    <col min="411" max="411" width="35.7109375" style="156" customWidth="1"/>
    <col min="412" max="412" width="21.85546875" style="156" customWidth="1"/>
    <col min="413" max="413" width="22.85546875" style="156" customWidth="1"/>
    <col min="414" max="414" width="24.7109375" style="156" customWidth="1"/>
    <col min="415" max="415" width="31.5703125" style="156" customWidth="1"/>
    <col min="416" max="416" width="27.140625" style="156" customWidth="1"/>
    <col min="417" max="417" width="19.28515625" style="156" customWidth="1"/>
    <col min="418" max="647" width="11.42578125" style="156"/>
    <col min="648" max="648" width="21.85546875" style="156" customWidth="1"/>
    <col min="649" max="649" width="36.85546875" style="156" customWidth="1"/>
    <col min="650" max="650" width="32.85546875" style="156" customWidth="1"/>
    <col min="651" max="651" width="32.28515625" style="156" customWidth="1"/>
    <col min="652" max="652" width="3.7109375" style="156" customWidth="1"/>
    <col min="653" max="653" width="13.7109375" style="156" customWidth="1"/>
    <col min="654" max="654" width="5.5703125" style="156" customWidth="1"/>
    <col min="655" max="655" width="14.140625" style="156" customWidth="1"/>
    <col min="656" max="656" width="5.5703125" style="156" customWidth="1"/>
    <col min="657" max="657" width="13.7109375" style="156" customWidth="1"/>
    <col min="658" max="658" width="66.7109375" style="156" customWidth="1"/>
    <col min="659" max="659" width="15.42578125" style="156" customWidth="1"/>
    <col min="660" max="660" width="12.5703125" style="156" customWidth="1"/>
    <col min="661" max="661" width="12.28515625" style="156" customWidth="1"/>
    <col min="662" max="662" width="13" style="156" customWidth="1"/>
    <col min="663" max="663" width="11" style="156" customWidth="1"/>
    <col min="664" max="664" width="13.28515625" style="156" customWidth="1"/>
    <col min="665" max="665" width="7.7109375" style="156" customWidth="1"/>
    <col min="666" max="666" width="14.140625" style="156" customWidth="1"/>
    <col min="667" max="667" width="35.7109375" style="156" customWidth="1"/>
    <col min="668" max="668" width="21.85546875" style="156" customWidth="1"/>
    <col min="669" max="669" width="22.85546875" style="156" customWidth="1"/>
    <col min="670" max="670" width="24.7109375" style="156" customWidth="1"/>
    <col min="671" max="671" width="31.5703125" style="156" customWidth="1"/>
    <col min="672" max="672" width="27.140625" style="156" customWidth="1"/>
    <col min="673" max="673" width="19.28515625" style="156" customWidth="1"/>
    <col min="674" max="903" width="11.42578125" style="156"/>
    <col min="904" max="904" width="21.85546875" style="156" customWidth="1"/>
    <col min="905" max="905" width="36.85546875" style="156" customWidth="1"/>
    <col min="906" max="906" width="32.85546875" style="156" customWidth="1"/>
    <col min="907" max="907" width="32.28515625" style="156" customWidth="1"/>
    <col min="908" max="908" width="3.7109375" style="156" customWidth="1"/>
    <col min="909" max="909" width="13.7109375" style="156" customWidth="1"/>
    <col min="910" max="910" width="5.5703125" style="156" customWidth="1"/>
    <col min="911" max="911" width="14.140625" style="156" customWidth="1"/>
    <col min="912" max="912" width="5.5703125" style="156" customWidth="1"/>
    <col min="913" max="913" width="13.7109375" style="156" customWidth="1"/>
    <col min="914" max="914" width="66.7109375" style="156" customWidth="1"/>
    <col min="915" max="915" width="15.42578125" style="156" customWidth="1"/>
    <col min="916" max="916" width="12.5703125" style="156" customWidth="1"/>
    <col min="917" max="917" width="12.28515625" style="156" customWidth="1"/>
    <col min="918" max="918" width="13" style="156" customWidth="1"/>
    <col min="919" max="919" width="11" style="156" customWidth="1"/>
    <col min="920" max="920" width="13.28515625" style="156" customWidth="1"/>
    <col min="921" max="921" width="7.7109375" style="156" customWidth="1"/>
    <col min="922" max="922" width="14.140625" style="156" customWidth="1"/>
    <col min="923" max="923" width="35.7109375" style="156" customWidth="1"/>
    <col min="924" max="924" width="21.85546875" style="156" customWidth="1"/>
    <col min="925" max="925" width="22.85546875" style="156" customWidth="1"/>
    <col min="926" max="926" width="24.7109375" style="156" customWidth="1"/>
    <col min="927" max="927" width="31.5703125" style="156" customWidth="1"/>
    <col min="928" max="928" width="27.140625" style="156" customWidth="1"/>
    <col min="929" max="929" width="19.28515625" style="156" customWidth="1"/>
    <col min="930" max="1159" width="11.42578125" style="156"/>
    <col min="1160" max="1160" width="21.85546875" style="156" customWidth="1"/>
    <col min="1161" max="1161" width="36.85546875" style="156" customWidth="1"/>
    <col min="1162" max="1162" width="32.85546875" style="156" customWidth="1"/>
    <col min="1163" max="1163" width="32.28515625" style="156" customWidth="1"/>
    <col min="1164" max="1164" width="3.7109375" style="156" customWidth="1"/>
    <col min="1165" max="1165" width="13.7109375" style="156" customWidth="1"/>
    <col min="1166" max="1166" width="5.5703125" style="156" customWidth="1"/>
    <col min="1167" max="1167" width="14.140625" style="156" customWidth="1"/>
    <col min="1168" max="1168" width="5.5703125" style="156" customWidth="1"/>
    <col min="1169" max="1169" width="13.7109375" style="156" customWidth="1"/>
    <col min="1170" max="1170" width="66.7109375" style="156" customWidth="1"/>
    <col min="1171" max="1171" width="15.42578125" style="156" customWidth="1"/>
    <col min="1172" max="1172" width="12.5703125" style="156" customWidth="1"/>
    <col min="1173" max="1173" width="12.28515625" style="156" customWidth="1"/>
    <col min="1174" max="1174" width="13" style="156" customWidth="1"/>
    <col min="1175" max="1175" width="11" style="156" customWidth="1"/>
    <col min="1176" max="1176" width="13.28515625" style="156" customWidth="1"/>
    <col min="1177" max="1177" width="7.7109375" style="156" customWidth="1"/>
    <col min="1178" max="1178" width="14.140625" style="156" customWidth="1"/>
    <col min="1179" max="1179" width="35.7109375" style="156" customWidth="1"/>
    <col min="1180" max="1180" width="21.85546875" style="156" customWidth="1"/>
    <col min="1181" max="1181" width="22.85546875" style="156" customWidth="1"/>
    <col min="1182" max="1182" width="24.7109375" style="156" customWidth="1"/>
    <col min="1183" max="1183" width="31.5703125" style="156" customWidth="1"/>
    <col min="1184" max="1184" width="27.140625" style="156" customWidth="1"/>
    <col min="1185" max="1185" width="19.28515625" style="156" customWidth="1"/>
    <col min="1186" max="1415" width="11.42578125" style="156"/>
    <col min="1416" max="1416" width="21.85546875" style="156" customWidth="1"/>
    <col min="1417" max="1417" width="36.85546875" style="156" customWidth="1"/>
    <col min="1418" max="1418" width="32.85546875" style="156" customWidth="1"/>
    <col min="1419" max="1419" width="32.28515625" style="156" customWidth="1"/>
    <col min="1420" max="1420" width="3.7109375" style="156" customWidth="1"/>
    <col min="1421" max="1421" width="13.7109375" style="156" customWidth="1"/>
    <col min="1422" max="1422" width="5.5703125" style="156" customWidth="1"/>
    <col min="1423" max="1423" width="14.140625" style="156" customWidth="1"/>
    <col min="1424" max="1424" width="5.5703125" style="156" customWidth="1"/>
    <col min="1425" max="1425" width="13.7109375" style="156" customWidth="1"/>
    <col min="1426" max="1426" width="66.7109375" style="156" customWidth="1"/>
    <col min="1427" max="1427" width="15.42578125" style="156" customWidth="1"/>
    <col min="1428" max="1428" width="12.5703125" style="156" customWidth="1"/>
    <col min="1429" max="1429" width="12.28515625" style="156" customWidth="1"/>
    <col min="1430" max="1430" width="13" style="156" customWidth="1"/>
    <col min="1431" max="1431" width="11" style="156" customWidth="1"/>
    <col min="1432" max="1432" width="13.28515625" style="156" customWidth="1"/>
    <col min="1433" max="1433" width="7.7109375" style="156" customWidth="1"/>
    <col min="1434" max="1434" width="14.140625" style="156" customWidth="1"/>
    <col min="1435" max="1435" width="35.7109375" style="156" customWidth="1"/>
    <col min="1436" max="1436" width="21.85546875" style="156" customWidth="1"/>
    <col min="1437" max="1437" width="22.85546875" style="156" customWidth="1"/>
    <col min="1438" max="1438" width="24.7109375" style="156" customWidth="1"/>
    <col min="1439" max="1439" width="31.5703125" style="156" customWidth="1"/>
    <col min="1440" max="1440" width="27.140625" style="156" customWidth="1"/>
    <col min="1441" max="1441" width="19.28515625" style="156" customWidth="1"/>
    <col min="1442" max="1671" width="11.42578125" style="156"/>
    <col min="1672" max="1672" width="21.85546875" style="156" customWidth="1"/>
    <col min="1673" max="1673" width="36.85546875" style="156" customWidth="1"/>
    <col min="1674" max="1674" width="32.85546875" style="156" customWidth="1"/>
    <col min="1675" max="1675" width="32.28515625" style="156" customWidth="1"/>
    <col min="1676" max="1676" width="3.7109375" style="156" customWidth="1"/>
    <col min="1677" max="1677" width="13.7109375" style="156" customWidth="1"/>
    <col min="1678" max="1678" width="5.5703125" style="156" customWidth="1"/>
    <col min="1679" max="1679" width="14.140625" style="156" customWidth="1"/>
    <col min="1680" max="1680" width="5.5703125" style="156" customWidth="1"/>
    <col min="1681" max="1681" width="13.7109375" style="156" customWidth="1"/>
    <col min="1682" max="1682" width="66.7109375" style="156" customWidth="1"/>
    <col min="1683" max="1683" width="15.42578125" style="156" customWidth="1"/>
    <col min="1684" max="1684" width="12.5703125" style="156" customWidth="1"/>
    <col min="1685" max="1685" width="12.28515625" style="156" customWidth="1"/>
    <col min="1686" max="1686" width="13" style="156" customWidth="1"/>
    <col min="1687" max="1687" width="11" style="156" customWidth="1"/>
    <col min="1688" max="1688" width="13.28515625" style="156" customWidth="1"/>
    <col min="1689" max="1689" width="7.7109375" style="156" customWidth="1"/>
    <col min="1690" max="1690" width="14.140625" style="156" customWidth="1"/>
    <col min="1691" max="1691" width="35.7109375" style="156" customWidth="1"/>
    <col min="1692" max="1692" width="21.85546875" style="156" customWidth="1"/>
    <col min="1693" max="1693" width="22.85546875" style="156" customWidth="1"/>
    <col min="1694" max="1694" width="24.7109375" style="156" customWidth="1"/>
    <col min="1695" max="1695" width="31.5703125" style="156" customWidth="1"/>
    <col min="1696" max="1696" width="27.140625" style="156" customWidth="1"/>
    <col min="1697" max="1697" width="19.28515625" style="156" customWidth="1"/>
    <col min="1698" max="1927" width="11.42578125" style="156"/>
    <col min="1928" max="1928" width="21.85546875" style="156" customWidth="1"/>
    <col min="1929" max="1929" width="36.85546875" style="156" customWidth="1"/>
    <col min="1930" max="1930" width="32.85546875" style="156" customWidth="1"/>
    <col min="1931" max="1931" width="32.28515625" style="156" customWidth="1"/>
    <col min="1932" max="1932" width="3.7109375" style="156" customWidth="1"/>
    <col min="1933" max="1933" width="13.7109375" style="156" customWidth="1"/>
    <col min="1934" max="1934" width="5.5703125" style="156" customWidth="1"/>
    <col min="1935" max="1935" width="14.140625" style="156" customWidth="1"/>
    <col min="1936" max="1936" width="5.5703125" style="156" customWidth="1"/>
    <col min="1937" max="1937" width="13.7109375" style="156" customWidth="1"/>
    <col min="1938" max="1938" width="66.7109375" style="156" customWidth="1"/>
    <col min="1939" max="1939" width="15.42578125" style="156" customWidth="1"/>
    <col min="1940" max="1940" width="12.5703125" style="156" customWidth="1"/>
    <col min="1941" max="1941" width="12.28515625" style="156" customWidth="1"/>
    <col min="1942" max="1942" width="13" style="156" customWidth="1"/>
    <col min="1943" max="1943" width="11" style="156" customWidth="1"/>
    <col min="1944" max="1944" width="13.28515625" style="156" customWidth="1"/>
    <col min="1945" max="1945" width="7.7109375" style="156" customWidth="1"/>
    <col min="1946" max="1946" width="14.140625" style="156" customWidth="1"/>
    <col min="1947" max="1947" width="35.7109375" style="156" customWidth="1"/>
    <col min="1948" max="1948" width="21.85546875" style="156" customWidth="1"/>
    <col min="1949" max="1949" width="22.85546875" style="156" customWidth="1"/>
    <col min="1950" max="1950" width="24.7109375" style="156" customWidth="1"/>
    <col min="1951" max="1951" width="31.5703125" style="156" customWidth="1"/>
    <col min="1952" max="1952" width="27.140625" style="156" customWidth="1"/>
    <col min="1953" max="1953" width="19.28515625" style="156" customWidth="1"/>
    <col min="1954" max="2183" width="11.42578125" style="156"/>
    <col min="2184" max="2184" width="21.85546875" style="156" customWidth="1"/>
    <col min="2185" max="2185" width="36.85546875" style="156" customWidth="1"/>
    <col min="2186" max="2186" width="32.85546875" style="156" customWidth="1"/>
    <col min="2187" max="2187" width="32.28515625" style="156" customWidth="1"/>
    <col min="2188" max="2188" width="3.7109375" style="156" customWidth="1"/>
    <col min="2189" max="2189" width="13.7109375" style="156" customWidth="1"/>
    <col min="2190" max="2190" width="5.5703125" style="156" customWidth="1"/>
    <col min="2191" max="2191" width="14.140625" style="156" customWidth="1"/>
    <col min="2192" max="2192" width="5.5703125" style="156" customWidth="1"/>
    <col min="2193" max="2193" width="13.7109375" style="156" customWidth="1"/>
    <col min="2194" max="2194" width="66.7109375" style="156" customWidth="1"/>
    <col min="2195" max="2195" width="15.42578125" style="156" customWidth="1"/>
    <col min="2196" max="2196" width="12.5703125" style="156" customWidth="1"/>
    <col min="2197" max="2197" width="12.28515625" style="156" customWidth="1"/>
    <col min="2198" max="2198" width="13" style="156" customWidth="1"/>
    <col min="2199" max="2199" width="11" style="156" customWidth="1"/>
    <col min="2200" max="2200" width="13.28515625" style="156" customWidth="1"/>
    <col min="2201" max="2201" width="7.7109375" style="156" customWidth="1"/>
    <col min="2202" max="2202" width="14.140625" style="156" customWidth="1"/>
    <col min="2203" max="2203" width="35.7109375" style="156" customWidth="1"/>
    <col min="2204" max="2204" width="21.85546875" style="156" customWidth="1"/>
    <col min="2205" max="2205" width="22.85546875" style="156" customWidth="1"/>
    <col min="2206" max="2206" width="24.7109375" style="156" customWidth="1"/>
    <col min="2207" max="2207" width="31.5703125" style="156" customWidth="1"/>
    <col min="2208" max="2208" width="27.140625" style="156" customWidth="1"/>
    <col min="2209" max="2209" width="19.28515625" style="156" customWidth="1"/>
    <col min="2210" max="2439" width="11.42578125" style="156"/>
    <col min="2440" max="2440" width="21.85546875" style="156" customWidth="1"/>
    <col min="2441" max="2441" width="36.85546875" style="156" customWidth="1"/>
    <col min="2442" max="2442" width="32.85546875" style="156" customWidth="1"/>
    <col min="2443" max="2443" width="32.28515625" style="156" customWidth="1"/>
    <col min="2444" max="2444" width="3.7109375" style="156" customWidth="1"/>
    <col min="2445" max="2445" width="13.7109375" style="156" customWidth="1"/>
    <col min="2446" max="2446" width="5.5703125" style="156" customWidth="1"/>
    <col min="2447" max="2447" width="14.140625" style="156" customWidth="1"/>
    <col min="2448" max="2448" width="5.5703125" style="156" customWidth="1"/>
    <col min="2449" max="2449" width="13.7109375" style="156" customWidth="1"/>
    <col min="2450" max="2450" width="66.7109375" style="156" customWidth="1"/>
    <col min="2451" max="2451" width="15.42578125" style="156" customWidth="1"/>
    <col min="2452" max="2452" width="12.5703125" style="156" customWidth="1"/>
    <col min="2453" max="2453" width="12.28515625" style="156" customWidth="1"/>
    <col min="2454" max="2454" width="13" style="156" customWidth="1"/>
    <col min="2455" max="2455" width="11" style="156" customWidth="1"/>
    <col min="2456" max="2456" width="13.28515625" style="156" customWidth="1"/>
    <col min="2457" max="2457" width="7.7109375" style="156" customWidth="1"/>
    <col min="2458" max="2458" width="14.140625" style="156" customWidth="1"/>
    <col min="2459" max="2459" width="35.7109375" style="156" customWidth="1"/>
    <col min="2460" max="2460" width="21.85546875" style="156" customWidth="1"/>
    <col min="2461" max="2461" width="22.85546875" style="156" customWidth="1"/>
    <col min="2462" max="2462" width="24.7109375" style="156" customWidth="1"/>
    <col min="2463" max="2463" width="31.5703125" style="156" customWidth="1"/>
    <col min="2464" max="2464" width="27.140625" style="156" customWidth="1"/>
    <col min="2465" max="2465" width="19.28515625" style="156" customWidth="1"/>
    <col min="2466" max="2695" width="11.42578125" style="156"/>
    <col min="2696" max="2696" width="21.85546875" style="156" customWidth="1"/>
    <col min="2697" max="2697" width="36.85546875" style="156" customWidth="1"/>
    <col min="2698" max="2698" width="32.85546875" style="156" customWidth="1"/>
    <col min="2699" max="2699" width="32.28515625" style="156" customWidth="1"/>
    <col min="2700" max="2700" width="3.7109375" style="156" customWidth="1"/>
    <col min="2701" max="2701" width="13.7109375" style="156" customWidth="1"/>
    <col min="2702" max="2702" width="5.5703125" style="156" customWidth="1"/>
    <col min="2703" max="2703" width="14.140625" style="156" customWidth="1"/>
    <col min="2704" max="2704" width="5.5703125" style="156" customWidth="1"/>
    <col min="2705" max="2705" width="13.7109375" style="156" customWidth="1"/>
    <col min="2706" max="2706" width="66.7109375" style="156" customWidth="1"/>
    <col min="2707" max="2707" width="15.42578125" style="156" customWidth="1"/>
    <col min="2708" max="2708" width="12.5703125" style="156" customWidth="1"/>
    <col min="2709" max="2709" width="12.28515625" style="156" customWidth="1"/>
    <col min="2710" max="2710" width="13" style="156" customWidth="1"/>
    <col min="2711" max="2711" width="11" style="156" customWidth="1"/>
    <col min="2712" max="2712" width="13.28515625" style="156" customWidth="1"/>
    <col min="2713" max="2713" width="7.7109375" style="156" customWidth="1"/>
    <col min="2714" max="2714" width="14.140625" style="156" customWidth="1"/>
    <col min="2715" max="2715" width="35.7109375" style="156" customWidth="1"/>
    <col min="2716" max="2716" width="21.85546875" style="156" customWidth="1"/>
    <col min="2717" max="2717" width="22.85546875" style="156" customWidth="1"/>
    <col min="2718" max="2718" width="24.7109375" style="156" customWidth="1"/>
    <col min="2719" max="2719" width="31.5703125" style="156" customWidth="1"/>
    <col min="2720" max="2720" width="27.140625" style="156" customWidth="1"/>
    <col min="2721" max="2721" width="19.28515625" style="156" customWidth="1"/>
    <col min="2722" max="2951" width="11.42578125" style="156"/>
    <col min="2952" max="2952" width="21.85546875" style="156" customWidth="1"/>
    <col min="2953" max="2953" width="36.85546875" style="156" customWidth="1"/>
    <col min="2954" max="2954" width="32.85546875" style="156" customWidth="1"/>
    <col min="2955" max="2955" width="32.28515625" style="156" customWidth="1"/>
    <col min="2956" max="2956" width="3.7109375" style="156" customWidth="1"/>
    <col min="2957" max="2957" width="13.7109375" style="156" customWidth="1"/>
    <col min="2958" max="2958" width="5.5703125" style="156" customWidth="1"/>
    <col min="2959" max="2959" width="14.140625" style="156" customWidth="1"/>
    <col min="2960" max="2960" width="5.5703125" style="156" customWidth="1"/>
    <col min="2961" max="2961" width="13.7109375" style="156" customWidth="1"/>
    <col min="2962" max="2962" width="66.7109375" style="156" customWidth="1"/>
    <col min="2963" max="2963" width="15.42578125" style="156" customWidth="1"/>
    <col min="2964" max="2964" width="12.5703125" style="156" customWidth="1"/>
    <col min="2965" max="2965" width="12.28515625" style="156" customWidth="1"/>
    <col min="2966" max="2966" width="13" style="156" customWidth="1"/>
    <col min="2967" max="2967" width="11" style="156" customWidth="1"/>
    <col min="2968" max="2968" width="13.28515625" style="156" customWidth="1"/>
    <col min="2969" max="2969" width="7.7109375" style="156" customWidth="1"/>
    <col min="2970" max="2970" width="14.140625" style="156" customWidth="1"/>
    <col min="2971" max="2971" width="35.7109375" style="156" customWidth="1"/>
    <col min="2972" max="2972" width="21.85546875" style="156" customWidth="1"/>
    <col min="2973" max="2973" width="22.85546875" style="156" customWidth="1"/>
    <col min="2974" max="2974" width="24.7109375" style="156" customWidth="1"/>
    <col min="2975" max="2975" width="31.5703125" style="156" customWidth="1"/>
    <col min="2976" max="2976" width="27.140625" style="156" customWidth="1"/>
    <col min="2977" max="2977" width="19.28515625" style="156" customWidth="1"/>
    <col min="2978" max="3207" width="11.42578125" style="156"/>
    <col min="3208" max="3208" width="21.85546875" style="156" customWidth="1"/>
    <col min="3209" max="3209" width="36.85546875" style="156" customWidth="1"/>
    <col min="3210" max="3210" width="32.85546875" style="156" customWidth="1"/>
    <col min="3211" max="3211" width="32.28515625" style="156" customWidth="1"/>
    <col min="3212" max="3212" width="3.7109375" style="156" customWidth="1"/>
    <col min="3213" max="3213" width="13.7109375" style="156" customWidth="1"/>
    <col min="3214" max="3214" width="5.5703125" style="156" customWidth="1"/>
    <col min="3215" max="3215" width="14.140625" style="156" customWidth="1"/>
    <col min="3216" max="3216" width="5.5703125" style="156" customWidth="1"/>
    <col min="3217" max="3217" width="13.7109375" style="156" customWidth="1"/>
    <col min="3218" max="3218" width="66.7109375" style="156" customWidth="1"/>
    <col min="3219" max="3219" width="15.42578125" style="156" customWidth="1"/>
    <col min="3220" max="3220" width="12.5703125" style="156" customWidth="1"/>
    <col min="3221" max="3221" width="12.28515625" style="156" customWidth="1"/>
    <col min="3222" max="3222" width="13" style="156" customWidth="1"/>
    <col min="3223" max="3223" width="11" style="156" customWidth="1"/>
    <col min="3224" max="3224" width="13.28515625" style="156" customWidth="1"/>
    <col min="3225" max="3225" width="7.7109375" style="156" customWidth="1"/>
    <col min="3226" max="3226" width="14.140625" style="156" customWidth="1"/>
    <col min="3227" max="3227" width="35.7109375" style="156" customWidth="1"/>
    <col min="3228" max="3228" width="21.85546875" style="156" customWidth="1"/>
    <col min="3229" max="3229" width="22.85546875" style="156" customWidth="1"/>
    <col min="3230" max="3230" width="24.7109375" style="156" customWidth="1"/>
    <col min="3231" max="3231" width="31.5703125" style="156" customWidth="1"/>
    <col min="3232" max="3232" width="27.140625" style="156" customWidth="1"/>
    <col min="3233" max="3233" width="19.28515625" style="156" customWidth="1"/>
    <col min="3234" max="3463" width="11.42578125" style="156"/>
    <col min="3464" max="3464" width="21.85546875" style="156" customWidth="1"/>
    <col min="3465" max="3465" width="36.85546875" style="156" customWidth="1"/>
    <col min="3466" max="3466" width="32.85546875" style="156" customWidth="1"/>
    <col min="3467" max="3467" width="32.28515625" style="156" customWidth="1"/>
    <col min="3468" max="3468" width="3.7109375" style="156" customWidth="1"/>
    <col min="3469" max="3469" width="13.7109375" style="156" customWidth="1"/>
    <col min="3470" max="3470" width="5.5703125" style="156" customWidth="1"/>
    <col min="3471" max="3471" width="14.140625" style="156" customWidth="1"/>
    <col min="3472" max="3472" width="5.5703125" style="156" customWidth="1"/>
    <col min="3473" max="3473" width="13.7109375" style="156" customWidth="1"/>
    <col min="3474" max="3474" width="66.7109375" style="156" customWidth="1"/>
    <col min="3475" max="3475" width="15.42578125" style="156" customWidth="1"/>
    <col min="3476" max="3476" width="12.5703125" style="156" customWidth="1"/>
    <col min="3477" max="3477" width="12.28515625" style="156" customWidth="1"/>
    <col min="3478" max="3478" width="13" style="156" customWidth="1"/>
    <col min="3479" max="3479" width="11" style="156" customWidth="1"/>
    <col min="3480" max="3480" width="13.28515625" style="156" customWidth="1"/>
    <col min="3481" max="3481" width="7.7109375" style="156" customWidth="1"/>
    <col min="3482" max="3482" width="14.140625" style="156" customWidth="1"/>
    <col min="3483" max="3483" width="35.7109375" style="156" customWidth="1"/>
    <col min="3484" max="3484" width="21.85546875" style="156" customWidth="1"/>
    <col min="3485" max="3485" width="22.85546875" style="156" customWidth="1"/>
    <col min="3486" max="3486" width="24.7109375" style="156" customWidth="1"/>
    <col min="3487" max="3487" width="31.5703125" style="156" customWidth="1"/>
    <col min="3488" max="3488" width="27.140625" style="156" customWidth="1"/>
    <col min="3489" max="3489" width="19.28515625" style="156" customWidth="1"/>
    <col min="3490" max="3719" width="11.42578125" style="156"/>
    <col min="3720" max="3720" width="21.85546875" style="156" customWidth="1"/>
    <col min="3721" max="3721" width="36.85546875" style="156" customWidth="1"/>
    <col min="3722" max="3722" width="32.85546875" style="156" customWidth="1"/>
    <col min="3723" max="3723" width="32.28515625" style="156" customWidth="1"/>
    <col min="3724" max="3724" width="3.7109375" style="156" customWidth="1"/>
    <col min="3725" max="3725" width="13.7109375" style="156" customWidth="1"/>
    <col min="3726" max="3726" width="5.5703125" style="156" customWidth="1"/>
    <col min="3727" max="3727" width="14.140625" style="156" customWidth="1"/>
    <col min="3728" max="3728" width="5.5703125" style="156" customWidth="1"/>
    <col min="3729" max="3729" width="13.7109375" style="156" customWidth="1"/>
    <col min="3730" max="3730" width="66.7109375" style="156" customWidth="1"/>
    <col min="3731" max="3731" width="15.42578125" style="156" customWidth="1"/>
    <col min="3732" max="3732" width="12.5703125" style="156" customWidth="1"/>
    <col min="3733" max="3733" width="12.28515625" style="156" customWidth="1"/>
    <col min="3734" max="3734" width="13" style="156" customWidth="1"/>
    <col min="3735" max="3735" width="11" style="156" customWidth="1"/>
    <col min="3736" max="3736" width="13.28515625" style="156" customWidth="1"/>
    <col min="3737" max="3737" width="7.7109375" style="156" customWidth="1"/>
    <col min="3738" max="3738" width="14.140625" style="156" customWidth="1"/>
    <col min="3739" max="3739" width="35.7109375" style="156" customWidth="1"/>
    <col min="3740" max="3740" width="21.85546875" style="156" customWidth="1"/>
    <col min="3741" max="3741" width="22.85546875" style="156" customWidth="1"/>
    <col min="3742" max="3742" width="24.7109375" style="156" customWidth="1"/>
    <col min="3743" max="3743" width="31.5703125" style="156" customWidth="1"/>
    <col min="3744" max="3744" width="27.140625" style="156" customWidth="1"/>
    <col min="3745" max="3745" width="19.28515625" style="156" customWidth="1"/>
    <col min="3746" max="3975" width="11.42578125" style="156"/>
    <col min="3976" max="3976" width="21.85546875" style="156" customWidth="1"/>
    <col min="3977" max="3977" width="36.85546875" style="156" customWidth="1"/>
    <col min="3978" max="3978" width="32.85546875" style="156" customWidth="1"/>
    <col min="3979" max="3979" width="32.28515625" style="156" customWidth="1"/>
    <col min="3980" max="3980" width="3.7109375" style="156" customWidth="1"/>
    <col min="3981" max="3981" width="13.7109375" style="156" customWidth="1"/>
    <col min="3982" max="3982" width="5.5703125" style="156" customWidth="1"/>
    <col min="3983" max="3983" width="14.140625" style="156" customWidth="1"/>
    <col min="3984" max="3984" width="5.5703125" style="156" customWidth="1"/>
    <col min="3985" max="3985" width="13.7109375" style="156" customWidth="1"/>
    <col min="3986" max="3986" width="66.7109375" style="156" customWidth="1"/>
    <col min="3987" max="3987" width="15.42578125" style="156" customWidth="1"/>
    <col min="3988" max="3988" width="12.5703125" style="156" customWidth="1"/>
    <col min="3989" max="3989" width="12.28515625" style="156" customWidth="1"/>
    <col min="3990" max="3990" width="13" style="156" customWidth="1"/>
    <col min="3991" max="3991" width="11" style="156" customWidth="1"/>
    <col min="3992" max="3992" width="13.28515625" style="156" customWidth="1"/>
    <col min="3993" max="3993" width="7.7109375" style="156" customWidth="1"/>
    <col min="3994" max="3994" width="14.140625" style="156" customWidth="1"/>
    <col min="3995" max="3995" width="35.7109375" style="156" customWidth="1"/>
    <col min="3996" max="3996" width="21.85546875" style="156" customWidth="1"/>
    <col min="3997" max="3997" width="22.85546875" style="156" customWidth="1"/>
    <col min="3998" max="3998" width="24.7109375" style="156" customWidth="1"/>
    <col min="3999" max="3999" width="31.5703125" style="156" customWidth="1"/>
    <col min="4000" max="4000" width="27.140625" style="156" customWidth="1"/>
    <col min="4001" max="4001" width="19.28515625" style="156" customWidth="1"/>
    <col min="4002" max="4231" width="11.42578125" style="156"/>
    <col min="4232" max="4232" width="21.85546875" style="156" customWidth="1"/>
    <col min="4233" max="4233" width="36.85546875" style="156" customWidth="1"/>
    <col min="4234" max="4234" width="32.85546875" style="156" customWidth="1"/>
    <col min="4235" max="4235" width="32.28515625" style="156" customWidth="1"/>
    <col min="4236" max="4236" width="3.7109375" style="156" customWidth="1"/>
    <col min="4237" max="4237" width="13.7109375" style="156" customWidth="1"/>
    <col min="4238" max="4238" width="5.5703125" style="156" customWidth="1"/>
    <col min="4239" max="4239" width="14.140625" style="156" customWidth="1"/>
    <col min="4240" max="4240" width="5.5703125" style="156" customWidth="1"/>
    <col min="4241" max="4241" width="13.7109375" style="156" customWidth="1"/>
    <col min="4242" max="4242" width="66.7109375" style="156" customWidth="1"/>
    <col min="4243" max="4243" width="15.42578125" style="156" customWidth="1"/>
    <col min="4244" max="4244" width="12.5703125" style="156" customWidth="1"/>
    <col min="4245" max="4245" width="12.28515625" style="156" customWidth="1"/>
    <col min="4246" max="4246" width="13" style="156" customWidth="1"/>
    <col min="4247" max="4247" width="11" style="156" customWidth="1"/>
    <col min="4248" max="4248" width="13.28515625" style="156" customWidth="1"/>
    <col min="4249" max="4249" width="7.7109375" style="156" customWidth="1"/>
    <col min="4250" max="4250" width="14.140625" style="156" customWidth="1"/>
    <col min="4251" max="4251" width="35.7109375" style="156" customWidth="1"/>
    <col min="4252" max="4252" width="21.85546875" style="156" customWidth="1"/>
    <col min="4253" max="4253" width="22.85546875" style="156" customWidth="1"/>
    <col min="4254" max="4254" width="24.7109375" style="156" customWidth="1"/>
    <col min="4255" max="4255" width="31.5703125" style="156" customWidth="1"/>
    <col min="4256" max="4256" width="27.140625" style="156" customWidth="1"/>
    <col min="4257" max="4257" width="19.28515625" style="156" customWidth="1"/>
    <col min="4258" max="4487" width="11.42578125" style="156"/>
    <col min="4488" max="4488" width="21.85546875" style="156" customWidth="1"/>
    <col min="4489" max="4489" width="36.85546875" style="156" customWidth="1"/>
    <col min="4490" max="4490" width="32.85546875" style="156" customWidth="1"/>
    <col min="4491" max="4491" width="32.28515625" style="156" customWidth="1"/>
    <col min="4492" max="4492" width="3.7109375" style="156" customWidth="1"/>
    <col min="4493" max="4493" width="13.7109375" style="156" customWidth="1"/>
    <col min="4494" max="4494" width="5.5703125" style="156" customWidth="1"/>
    <col min="4495" max="4495" width="14.140625" style="156" customWidth="1"/>
    <col min="4496" max="4496" width="5.5703125" style="156" customWidth="1"/>
    <col min="4497" max="4497" width="13.7109375" style="156" customWidth="1"/>
    <col min="4498" max="4498" width="66.7109375" style="156" customWidth="1"/>
    <col min="4499" max="4499" width="15.42578125" style="156" customWidth="1"/>
    <col min="4500" max="4500" width="12.5703125" style="156" customWidth="1"/>
    <col min="4501" max="4501" width="12.28515625" style="156" customWidth="1"/>
    <col min="4502" max="4502" width="13" style="156" customWidth="1"/>
    <col min="4503" max="4503" width="11" style="156" customWidth="1"/>
    <col min="4504" max="4504" width="13.28515625" style="156" customWidth="1"/>
    <col min="4505" max="4505" width="7.7109375" style="156" customWidth="1"/>
    <col min="4506" max="4506" width="14.140625" style="156" customWidth="1"/>
    <col min="4507" max="4507" width="35.7109375" style="156" customWidth="1"/>
    <col min="4508" max="4508" width="21.85546875" style="156" customWidth="1"/>
    <col min="4509" max="4509" width="22.85546875" style="156" customWidth="1"/>
    <col min="4510" max="4510" width="24.7109375" style="156" customWidth="1"/>
    <col min="4511" max="4511" width="31.5703125" style="156" customWidth="1"/>
    <col min="4512" max="4512" width="27.140625" style="156" customWidth="1"/>
    <col min="4513" max="4513" width="19.28515625" style="156" customWidth="1"/>
    <col min="4514" max="4743" width="11.42578125" style="156"/>
    <col min="4744" max="4744" width="21.85546875" style="156" customWidth="1"/>
    <col min="4745" max="4745" width="36.85546875" style="156" customWidth="1"/>
    <col min="4746" max="4746" width="32.85546875" style="156" customWidth="1"/>
    <col min="4747" max="4747" width="32.28515625" style="156" customWidth="1"/>
    <col min="4748" max="4748" width="3.7109375" style="156" customWidth="1"/>
    <col min="4749" max="4749" width="13.7109375" style="156" customWidth="1"/>
    <col min="4750" max="4750" width="5.5703125" style="156" customWidth="1"/>
    <col min="4751" max="4751" width="14.140625" style="156" customWidth="1"/>
    <col min="4752" max="4752" width="5.5703125" style="156" customWidth="1"/>
    <col min="4753" max="4753" width="13.7109375" style="156" customWidth="1"/>
    <col min="4754" max="4754" width="66.7109375" style="156" customWidth="1"/>
    <col min="4755" max="4755" width="15.42578125" style="156" customWidth="1"/>
    <col min="4756" max="4756" width="12.5703125" style="156" customWidth="1"/>
    <col min="4757" max="4757" width="12.28515625" style="156" customWidth="1"/>
    <col min="4758" max="4758" width="13" style="156" customWidth="1"/>
    <col min="4759" max="4759" width="11" style="156" customWidth="1"/>
    <col min="4760" max="4760" width="13.28515625" style="156" customWidth="1"/>
    <col min="4761" max="4761" width="7.7109375" style="156" customWidth="1"/>
    <col min="4762" max="4762" width="14.140625" style="156" customWidth="1"/>
    <col min="4763" max="4763" width="35.7109375" style="156" customWidth="1"/>
    <col min="4764" max="4764" width="21.85546875" style="156" customWidth="1"/>
    <col min="4765" max="4765" width="22.85546875" style="156" customWidth="1"/>
    <col min="4766" max="4766" width="24.7109375" style="156" customWidth="1"/>
    <col min="4767" max="4767" width="31.5703125" style="156" customWidth="1"/>
    <col min="4768" max="4768" width="27.140625" style="156" customWidth="1"/>
    <col min="4769" max="4769" width="19.28515625" style="156" customWidth="1"/>
    <col min="4770" max="4999" width="11.42578125" style="156"/>
    <col min="5000" max="5000" width="21.85546875" style="156" customWidth="1"/>
    <col min="5001" max="5001" width="36.85546875" style="156" customWidth="1"/>
    <col min="5002" max="5002" width="32.85546875" style="156" customWidth="1"/>
    <col min="5003" max="5003" width="32.28515625" style="156" customWidth="1"/>
    <col min="5004" max="5004" width="3.7109375" style="156" customWidth="1"/>
    <col min="5005" max="5005" width="13.7109375" style="156" customWidth="1"/>
    <col min="5006" max="5006" width="5.5703125" style="156" customWidth="1"/>
    <col min="5007" max="5007" width="14.140625" style="156" customWidth="1"/>
    <col min="5008" max="5008" width="5.5703125" style="156" customWidth="1"/>
    <col min="5009" max="5009" width="13.7109375" style="156" customWidth="1"/>
    <col min="5010" max="5010" width="66.7109375" style="156" customWidth="1"/>
    <col min="5011" max="5011" width="15.42578125" style="156" customWidth="1"/>
    <col min="5012" max="5012" width="12.5703125" style="156" customWidth="1"/>
    <col min="5013" max="5013" width="12.28515625" style="156" customWidth="1"/>
    <col min="5014" max="5014" width="13" style="156" customWidth="1"/>
    <col min="5015" max="5015" width="11" style="156" customWidth="1"/>
    <col min="5016" max="5016" width="13.28515625" style="156" customWidth="1"/>
    <col min="5017" max="5017" width="7.7109375" style="156" customWidth="1"/>
    <col min="5018" max="5018" width="14.140625" style="156" customWidth="1"/>
    <col min="5019" max="5019" width="35.7109375" style="156" customWidth="1"/>
    <col min="5020" max="5020" width="21.85546875" style="156" customWidth="1"/>
    <col min="5021" max="5021" width="22.85546875" style="156" customWidth="1"/>
    <col min="5022" max="5022" width="24.7109375" style="156" customWidth="1"/>
    <col min="5023" max="5023" width="31.5703125" style="156" customWidth="1"/>
    <col min="5024" max="5024" width="27.140625" style="156" customWidth="1"/>
    <col min="5025" max="5025" width="19.28515625" style="156" customWidth="1"/>
    <col min="5026" max="5255" width="11.42578125" style="156"/>
    <col min="5256" max="5256" width="21.85546875" style="156" customWidth="1"/>
    <col min="5257" max="5257" width="36.85546875" style="156" customWidth="1"/>
    <col min="5258" max="5258" width="32.85546875" style="156" customWidth="1"/>
    <col min="5259" max="5259" width="32.28515625" style="156" customWidth="1"/>
    <col min="5260" max="5260" width="3.7109375" style="156" customWidth="1"/>
    <col min="5261" max="5261" width="13.7109375" style="156" customWidth="1"/>
    <col min="5262" max="5262" width="5.5703125" style="156" customWidth="1"/>
    <col min="5263" max="5263" width="14.140625" style="156" customWidth="1"/>
    <col min="5264" max="5264" width="5.5703125" style="156" customWidth="1"/>
    <col min="5265" max="5265" width="13.7109375" style="156" customWidth="1"/>
    <col min="5266" max="5266" width="66.7109375" style="156" customWidth="1"/>
    <col min="5267" max="5267" width="15.42578125" style="156" customWidth="1"/>
    <col min="5268" max="5268" width="12.5703125" style="156" customWidth="1"/>
    <col min="5269" max="5269" width="12.28515625" style="156" customWidth="1"/>
    <col min="5270" max="5270" width="13" style="156" customWidth="1"/>
    <col min="5271" max="5271" width="11" style="156" customWidth="1"/>
    <col min="5272" max="5272" width="13.28515625" style="156" customWidth="1"/>
    <col min="5273" max="5273" width="7.7109375" style="156" customWidth="1"/>
    <col min="5274" max="5274" width="14.140625" style="156" customWidth="1"/>
    <col min="5275" max="5275" width="35.7109375" style="156" customWidth="1"/>
    <col min="5276" max="5276" width="21.85546875" style="156" customWidth="1"/>
    <col min="5277" max="5277" width="22.85546875" style="156" customWidth="1"/>
    <col min="5278" max="5278" width="24.7109375" style="156" customWidth="1"/>
    <col min="5279" max="5279" width="31.5703125" style="156" customWidth="1"/>
    <col min="5280" max="5280" width="27.140625" style="156" customWidth="1"/>
    <col min="5281" max="5281" width="19.28515625" style="156" customWidth="1"/>
    <col min="5282" max="5511" width="11.42578125" style="156"/>
    <col min="5512" max="5512" width="21.85546875" style="156" customWidth="1"/>
    <col min="5513" max="5513" width="36.85546875" style="156" customWidth="1"/>
    <col min="5514" max="5514" width="32.85546875" style="156" customWidth="1"/>
    <col min="5515" max="5515" width="32.28515625" style="156" customWidth="1"/>
    <col min="5516" max="5516" width="3.7109375" style="156" customWidth="1"/>
    <col min="5517" max="5517" width="13.7109375" style="156" customWidth="1"/>
    <col min="5518" max="5518" width="5.5703125" style="156" customWidth="1"/>
    <col min="5519" max="5519" width="14.140625" style="156" customWidth="1"/>
    <col min="5520" max="5520" width="5.5703125" style="156" customWidth="1"/>
    <col min="5521" max="5521" width="13.7109375" style="156" customWidth="1"/>
    <col min="5522" max="5522" width="66.7109375" style="156" customWidth="1"/>
    <col min="5523" max="5523" width="15.42578125" style="156" customWidth="1"/>
    <col min="5524" max="5524" width="12.5703125" style="156" customWidth="1"/>
    <col min="5525" max="5525" width="12.28515625" style="156" customWidth="1"/>
    <col min="5526" max="5526" width="13" style="156" customWidth="1"/>
    <col min="5527" max="5527" width="11" style="156" customWidth="1"/>
    <col min="5528" max="5528" width="13.28515625" style="156" customWidth="1"/>
    <col min="5529" max="5529" width="7.7109375" style="156" customWidth="1"/>
    <col min="5530" max="5530" width="14.140625" style="156" customWidth="1"/>
    <col min="5531" max="5531" width="35.7109375" style="156" customWidth="1"/>
    <col min="5532" max="5532" width="21.85546875" style="156" customWidth="1"/>
    <col min="5533" max="5533" width="22.85546875" style="156" customWidth="1"/>
    <col min="5534" max="5534" width="24.7109375" style="156" customWidth="1"/>
    <col min="5535" max="5535" width="31.5703125" style="156" customWidth="1"/>
    <col min="5536" max="5536" width="27.140625" style="156" customWidth="1"/>
    <col min="5537" max="5537" width="19.28515625" style="156" customWidth="1"/>
    <col min="5538" max="5767" width="11.42578125" style="156"/>
    <col min="5768" max="5768" width="21.85546875" style="156" customWidth="1"/>
    <col min="5769" max="5769" width="36.85546875" style="156" customWidth="1"/>
    <col min="5770" max="5770" width="32.85546875" style="156" customWidth="1"/>
    <col min="5771" max="5771" width="32.28515625" style="156" customWidth="1"/>
    <col min="5772" max="5772" width="3.7109375" style="156" customWidth="1"/>
    <col min="5773" max="5773" width="13.7109375" style="156" customWidth="1"/>
    <col min="5774" max="5774" width="5.5703125" style="156" customWidth="1"/>
    <col min="5775" max="5775" width="14.140625" style="156" customWidth="1"/>
    <col min="5776" max="5776" width="5.5703125" style="156" customWidth="1"/>
    <col min="5777" max="5777" width="13.7109375" style="156" customWidth="1"/>
    <col min="5778" max="5778" width="66.7109375" style="156" customWidth="1"/>
    <col min="5779" max="5779" width="15.42578125" style="156" customWidth="1"/>
    <col min="5780" max="5780" width="12.5703125" style="156" customWidth="1"/>
    <col min="5781" max="5781" width="12.28515625" style="156" customWidth="1"/>
    <col min="5782" max="5782" width="13" style="156" customWidth="1"/>
    <col min="5783" max="5783" width="11" style="156" customWidth="1"/>
    <col min="5784" max="5784" width="13.28515625" style="156" customWidth="1"/>
    <col min="5785" max="5785" width="7.7109375" style="156" customWidth="1"/>
    <col min="5786" max="5786" width="14.140625" style="156" customWidth="1"/>
    <col min="5787" max="5787" width="35.7109375" style="156" customWidth="1"/>
    <col min="5788" max="5788" width="21.85546875" style="156" customWidth="1"/>
    <col min="5789" max="5789" width="22.85546875" style="156" customWidth="1"/>
    <col min="5790" max="5790" width="24.7109375" style="156" customWidth="1"/>
    <col min="5791" max="5791" width="31.5703125" style="156" customWidth="1"/>
    <col min="5792" max="5792" width="27.140625" style="156" customWidth="1"/>
    <col min="5793" max="5793" width="19.28515625" style="156" customWidth="1"/>
    <col min="5794" max="6023" width="11.42578125" style="156"/>
    <col min="6024" max="6024" width="21.85546875" style="156" customWidth="1"/>
    <col min="6025" max="6025" width="36.85546875" style="156" customWidth="1"/>
    <col min="6026" max="6026" width="32.85546875" style="156" customWidth="1"/>
    <col min="6027" max="6027" width="32.28515625" style="156" customWidth="1"/>
    <col min="6028" max="6028" width="3.7109375" style="156" customWidth="1"/>
    <col min="6029" max="6029" width="13.7109375" style="156" customWidth="1"/>
    <col min="6030" max="6030" width="5.5703125" style="156" customWidth="1"/>
    <col min="6031" max="6031" width="14.140625" style="156" customWidth="1"/>
    <col min="6032" max="6032" width="5.5703125" style="156" customWidth="1"/>
    <col min="6033" max="6033" width="13.7109375" style="156" customWidth="1"/>
    <col min="6034" max="6034" width="66.7109375" style="156" customWidth="1"/>
    <col min="6035" max="6035" width="15.42578125" style="156" customWidth="1"/>
    <col min="6036" max="6036" width="12.5703125" style="156" customWidth="1"/>
    <col min="6037" max="6037" width="12.28515625" style="156" customWidth="1"/>
    <col min="6038" max="6038" width="13" style="156" customWidth="1"/>
    <col min="6039" max="6039" width="11" style="156" customWidth="1"/>
    <col min="6040" max="6040" width="13.28515625" style="156" customWidth="1"/>
    <col min="6041" max="6041" width="7.7109375" style="156" customWidth="1"/>
    <col min="6042" max="6042" width="14.140625" style="156" customWidth="1"/>
    <col min="6043" max="6043" width="35.7109375" style="156" customWidth="1"/>
    <col min="6044" max="6044" width="21.85546875" style="156" customWidth="1"/>
    <col min="6045" max="6045" width="22.85546875" style="156" customWidth="1"/>
    <col min="6046" max="6046" width="24.7109375" style="156" customWidth="1"/>
    <col min="6047" max="6047" width="31.5703125" style="156" customWidth="1"/>
    <col min="6048" max="6048" width="27.140625" style="156" customWidth="1"/>
    <col min="6049" max="6049" width="19.28515625" style="156" customWidth="1"/>
    <col min="6050" max="6279" width="11.42578125" style="156"/>
    <col min="6280" max="6280" width="21.85546875" style="156" customWidth="1"/>
    <col min="6281" max="6281" width="36.85546875" style="156" customWidth="1"/>
    <col min="6282" max="6282" width="32.85546875" style="156" customWidth="1"/>
    <col min="6283" max="6283" width="32.28515625" style="156" customWidth="1"/>
    <col min="6284" max="6284" width="3.7109375" style="156" customWidth="1"/>
    <col min="6285" max="6285" width="13.7109375" style="156" customWidth="1"/>
    <col min="6286" max="6286" width="5.5703125" style="156" customWidth="1"/>
    <col min="6287" max="6287" width="14.140625" style="156" customWidth="1"/>
    <col min="6288" max="6288" width="5.5703125" style="156" customWidth="1"/>
    <col min="6289" max="6289" width="13.7109375" style="156" customWidth="1"/>
    <col min="6290" max="6290" width="66.7109375" style="156" customWidth="1"/>
    <col min="6291" max="6291" width="15.42578125" style="156" customWidth="1"/>
    <col min="6292" max="6292" width="12.5703125" style="156" customWidth="1"/>
    <col min="6293" max="6293" width="12.28515625" style="156" customWidth="1"/>
    <col min="6294" max="6294" width="13" style="156" customWidth="1"/>
    <col min="6295" max="6295" width="11" style="156" customWidth="1"/>
    <col min="6296" max="6296" width="13.28515625" style="156" customWidth="1"/>
    <col min="6297" max="6297" width="7.7109375" style="156" customWidth="1"/>
    <col min="6298" max="6298" width="14.140625" style="156" customWidth="1"/>
    <col min="6299" max="6299" width="35.7109375" style="156" customWidth="1"/>
    <col min="6300" max="6300" width="21.85546875" style="156" customWidth="1"/>
    <col min="6301" max="6301" width="22.85546875" style="156" customWidth="1"/>
    <col min="6302" max="6302" width="24.7109375" style="156" customWidth="1"/>
    <col min="6303" max="6303" width="31.5703125" style="156" customWidth="1"/>
    <col min="6304" max="6304" width="27.140625" style="156" customWidth="1"/>
    <col min="6305" max="6305" width="19.28515625" style="156" customWidth="1"/>
    <col min="6306" max="6535" width="11.42578125" style="156"/>
    <col min="6536" max="6536" width="21.85546875" style="156" customWidth="1"/>
    <col min="6537" max="6537" width="36.85546875" style="156" customWidth="1"/>
    <col min="6538" max="6538" width="32.85546875" style="156" customWidth="1"/>
    <col min="6539" max="6539" width="32.28515625" style="156" customWidth="1"/>
    <col min="6540" max="6540" width="3.7109375" style="156" customWidth="1"/>
    <col min="6541" max="6541" width="13.7109375" style="156" customWidth="1"/>
    <col min="6542" max="6542" width="5.5703125" style="156" customWidth="1"/>
    <col min="6543" max="6543" width="14.140625" style="156" customWidth="1"/>
    <col min="6544" max="6544" width="5.5703125" style="156" customWidth="1"/>
    <col min="6545" max="6545" width="13.7109375" style="156" customWidth="1"/>
    <col min="6546" max="6546" width="66.7109375" style="156" customWidth="1"/>
    <col min="6547" max="6547" width="15.42578125" style="156" customWidth="1"/>
    <col min="6548" max="6548" width="12.5703125" style="156" customWidth="1"/>
    <col min="6549" max="6549" width="12.28515625" style="156" customWidth="1"/>
    <col min="6550" max="6550" width="13" style="156" customWidth="1"/>
    <col min="6551" max="6551" width="11" style="156" customWidth="1"/>
    <col min="6552" max="6552" width="13.28515625" style="156" customWidth="1"/>
    <col min="6553" max="6553" width="7.7109375" style="156" customWidth="1"/>
    <col min="6554" max="6554" width="14.140625" style="156" customWidth="1"/>
    <col min="6555" max="6555" width="35.7109375" style="156" customWidth="1"/>
    <col min="6556" max="6556" width="21.85546875" style="156" customWidth="1"/>
    <col min="6557" max="6557" width="22.85546875" style="156" customWidth="1"/>
    <col min="6558" max="6558" width="24.7109375" style="156" customWidth="1"/>
    <col min="6559" max="6559" width="31.5703125" style="156" customWidth="1"/>
    <col min="6560" max="6560" width="27.140625" style="156" customWidth="1"/>
    <col min="6561" max="6561" width="19.28515625" style="156" customWidth="1"/>
    <col min="6562" max="6791" width="11.42578125" style="156"/>
    <col min="6792" max="6792" width="21.85546875" style="156" customWidth="1"/>
    <col min="6793" max="6793" width="36.85546875" style="156" customWidth="1"/>
    <col min="6794" max="6794" width="32.85546875" style="156" customWidth="1"/>
    <col min="6795" max="6795" width="32.28515625" style="156" customWidth="1"/>
    <col min="6796" max="6796" width="3.7109375" style="156" customWidth="1"/>
    <col min="6797" max="6797" width="13.7109375" style="156" customWidth="1"/>
    <col min="6798" max="6798" width="5.5703125" style="156" customWidth="1"/>
    <col min="6799" max="6799" width="14.140625" style="156" customWidth="1"/>
    <col min="6800" max="6800" width="5.5703125" style="156" customWidth="1"/>
    <col min="6801" max="6801" width="13.7109375" style="156" customWidth="1"/>
    <col min="6802" max="6802" width="66.7109375" style="156" customWidth="1"/>
    <col min="6803" max="6803" width="15.42578125" style="156" customWidth="1"/>
    <col min="6804" max="6804" width="12.5703125" style="156" customWidth="1"/>
    <col min="6805" max="6805" width="12.28515625" style="156" customWidth="1"/>
    <col min="6806" max="6806" width="13" style="156" customWidth="1"/>
    <col min="6807" max="6807" width="11" style="156" customWidth="1"/>
    <col min="6808" max="6808" width="13.28515625" style="156" customWidth="1"/>
    <col min="6809" max="6809" width="7.7109375" style="156" customWidth="1"/>
    <col min="6810" max="6810" width="14.140625" style="156" customWidth="1"/>
    <col min="6811" max="6811" width="35.7109375" style="156" customWidth="1"/>
    <col min="6812" max="6812" width="21.85546875" style="156" customWidth="1"/>
    <col min="6813" max="6813" width="22.85546875" style="156" customWidth="1"/>
    <col min="6814" max="6814" width="24.7109375" style="156" customWidth="1"/>
    <col min="6815" max="6815" width="31.5703125" style="156" customWidth="1"/>
    <col min="6816" max="6816" width="27.140625" style="156" customWidth="1"/>
    <col min="6817" max="6817" width="19.28515625" style="156" customWidth="1"/>
    <col min="6818" max="7047" width="11.42578125" style="156"/>
    <col min="7048" max="7048" width="21.85546875" style="156" customWidth="1"/>
    <col min="7049" max="7049" width="36.85546875" style="156" customWidth="1"/>
    <col min="7050" max="7050" width="32.85546875" style="156" customWidth="1"/>
    <col min="7051" max="7051" width="32.28515625" style="156" customWidth="1"/>
    <col min="7052" max="7052" width="3.7109375" style="156" customWidth="1"/>
    <col min="7053" max="7053" width="13.7109375" style="156" customWidth="1"/>
    <col min="7054" max="7054" width="5.5703125" style="156" customWidth="1"/>
    <col min="7055" max="7055" width="14.140625" style="156" customWidth="1"/>
    <col min="7056" max="7056" width="5.5703125" style="156" customWidth="1"/>
    <col min="7057" max="7057" width="13.7109375" style="156" customWidth="1"/>
    <col min="7058" max="7058" width="66.7109375" style="156" customWidth="1"/>
    <col min="7059" max="7059" width="15.42578125" style="156" customWidth="1"/>
    <col min="7060" max="7060" width="12.5703125" style="156" customWidth="1"/>
    <col min="7061" max="7061" width="12.28515625" style="156" customWidth="1"/>
    <col min="7062" max="7062" width="13" style="156" customWidth="1"/>
    <col min="7063" max="7063" width="11" style="156" customWidth="1"/>
    <col min="7064" max="7064" width="13.28515625" style="156" customWidth="1"/>
    <col min="7065" max="7065" width="7.7109375" style="156" customWidth="1"/>
    <col min="7066" max="7066" width="14.140625" style="156" customWidth="1"/>
    <col min="7067" max="7067" width="35.7109375" style="156" customWidth="1"/>
    <col min="7068" max="7068" width="21.85546875" style="156" customWidth="1"/>
    <col min="7069" max="7069" width="22.85546875" style="156" customWidth="1"/>
    <col min="7070" max="7070" width="24.7109375" style="156" customWidth="1"/>
    <col min="7071" max="7071" width="31.5703125" style="156" customWidth="1"/>
    <col min="7072" max="7072" width="27.140625" style="156" customWidth="1"/>
    <col min="7073" max="7073" width="19.28515625" style="156" customWidth="1"/>
    <col min="7074" max="7303" width="11.42578125" style="156"/>
    <col min="7304" max="7304" width="21.85546875" style="156" customWidth="1"/>
    <col min="7305" max="7305" width="36.85546875" style="156" customWidth="1"/>
    <col min="7306" max="7306" width="32.85546875" style="156" customWidth="1"/>
    <col min="7307" max="7307" width="32.28515625" style="156" customWidth="1"/>
    <col min="7308" max="7308" width="3.7109375" style="156" customWidth="1"/>
    <col min="7309" max="7309" width="13.7109375" style="156" customWidth="1"/>
    <col min="7310" max="7310" width="5.5703125" style="156" customWidth="1"/>
    <col min="7311" max="7311" width="14.140625" style="156" customWidth="1"/>
    <col min="7312" max="7312" width="5.5703125" style="156" customWidth="1"/>
    <col min="7313" max="7313" width="13.7109375" style="156" customWidth="1"/>
    <col min="7314" max="7314" width="66.7109375" style="156" customWidth="1"/>
    <col min="7315" max="7315" width="15.42578125" style="156" customWidth="1"/>
    <col min="7316" max="7316" width="12.5703125" style="156" customWidth="1"/>
    <col min="7317" max="7317" width="12.28515625" style="156" customWidth="1"/>
    <col min="7318" max="7318" width="13" style="156" customWidth="1"/>
    <col min="7319" max="7319" width="11" style="156" customWidth="1"/>
    <col min="7320" max="7320" width="13.28515625" style="156" customWidth="1"/>
    <col min="7321" max="7321" width="7.7109375" style="156" customWidth="1"/>
    <col min="7322" max="7322" width="14.140625" style="156" customWidth="1"/>
    <col min="7323" max="7323" width="35.7109375" style="156" customWidth="1"/>
    <col min="7324" max="7324" width="21.85546875" style="156" customWidth="1"/>
    <col min="7325" max="7325" width="22.85546875" style="156" customWidth="1"/>
    <col min="7326" max="7326" width="24.7109375" style="156" customWidth="1"/>
    <col min="7327" max="7327" width="31.5703125" style="156" customWidth="1"/>
    <col min="7328" max="7328" width="27.140625" style="156" customWidth="1"/>
    <col min="7329" max="7329" width="19.28515625" style="156" customWidth="1"/>
    <col min="7330" max="7559" width="11.42578125" style="156"/>
    <col min="7560" max="7560" width="21.85546875" style="156" customWidth="1"/>
    <col min="7561" max="7561" width="36.85546875" style="156" customWidth="1"/>
    <col min="7562" max="7562" width="32.85546875" style="156" customWidth="1"/>
    <col min="7563" max="7563" width="32.28515625" style="156" customWidth="1"/>
    <col min="7564" max="7564" width="3.7109375" style="156" customWidth="1"/>
    <col min="7565" max="7565" width="13.7109375" style="156" customWidth="1"/>
    <col min="7566" max="7566" width="5.5703125" style="156" customWidth="1"/>
    <col min="7567" max="7567" width="14.140625" style="156" customWidth="1"/>
    <col min="7568" max="7568" width="5.5703125" style="156" customWidth="1"/>
    <col min="7569" max="7569" width="13.7109375" style="156" customWidth="1"/>
    <col min="7570" max="7570" width="66.7109375" style="156" customWidth="1"/>
    <col min="7571" max="7571" width="15.42578125" style="156" customWidth="1"/>
    <col min="7572" max="7572" width="12.5703125" style="156" customWidth="1"/>
    <col min="7573" max="7573" width="12.28515625" style="156" customWidth="1"/>
    <col min="7574" max="7574" width="13" style="156" customWidth="1"/>
    <col min="7575" max="7575" width="11" style="156" customWidth="1"/>
    <col min="7576" max="7576" width="13.28515625" style="156" customWidth="1"/>
    <col min="7577" max="7577" width="7.7109375" style="156" customWidth="1"/>
    <col min="7578" max="7578" width="14.140625" style="156" customWidth="1"/>
    <col min="7579" max="7579" width="35.7109375" style="156" customWidth="1"/>
    <col min="7580" max="7580" width="21.85546875" style="156" customWidth="1"/>
    <col min="7581" max="7581" width="22.85546875" style="156" customWidth="1"/>
    <col min="7582" max="7582" width="24.7109375" style="156" customWidth="1"/>
    <col min="7583" max="7583" width="31.5703125" style="156" customWidth="1"/>
    <col min="7584" max="7584" width="27.140625" style="156" customWidth="1"/>
    <col min="7585" max="7585" width="19.28515625" style="156" customWidth="1"/>
    <col min="7586" max="7815" width="11.42578125" style="156"/>
    <col min="7816" max="7816" width="21.85546875" style="156" customWidth="1"/>
    <col min="7817" max="7817" width="36.85546875" style="156" customWidth="1"/>
    <col min="7818" max="7818" width="32.85546875" style="156" customWidth="1"/>
    <col min="7819" max="7819" width="32.28515625" style="156" customWidth="1"/>
    <col min="7820" max="7820" width="3.7109375" style="156" customWidth="1"/>
    <col min="7821" max="7821" width="13.7109375" style="156" customWidth="1"/>
    <col min="7822" max="7822" width="5.5703125" style="156" customWidth="1"/>
    <col min="7823" max="7823" width="14.140625" style="156" customWidth="1"/>
    <col min="7824" max="7824" width="5.5703125" style="156" customWidth="1"/>
    <col min="7825" max="7825" width="13.7109375" style="156" customWidth="1"/>
    <col min="7826" max="7826" width="66.7109375" style="156" customWidth="1"/>
    <col min="7827" max="7827" width="15.42578125" style="156" customWidth="1"/>
    <col min="7828" max="7828" width="12.5703125" style="156" customWidth="1"/>
    <col min="7829" max="7829" width="12.28515625" style="156" customWidth="1"/>
    <col min="7830" max="7830" width="13" style="156" customWidth="1"/>
    <col min="7831" max="7831" width="11" style="156" customWidth="1"/>
    <col min="7832" max="7832" width="13.28515625" style="156" customWidth="1"/>
    <col min="7833" max="7833" width="7.7109375" style="156" customWidth="1"/>
    <col min="7834" max="7834" width="14.140625" style="156" customWidth="1"/>
    <col min="7835" max="7835" width="35.7109375" style="156" customWidth="1"/>
    <col min="7836" max="7836" width="21.85546875" style="156" customWidth="1"/>
    <col min="7837" max="7837" width="22.85546875" style="156" customWidth="1"/>
    <col min="7838" max="7838" width="24.7109375" style="156" customWidth="1"/>
    <col min="7839" max="7839" width="31.5703125" style="156" customWidth="1"/>
    <col min="7840" max="7840" width="27.140625" style="156" customWidth="1"/>
    <col min="7841" max="7841" width="19.28515625" style="156" customWidth="1"/>
    <col min="7842" max="8071" width="11.42578125" style="156"/>
    <col min="8072" max="8072" width="21.85546875" style="156" customWidth="1"/>
    <col min="8073" max="8073" width="36.85546875" style="156" customWidth="1"/>
    <col min="8074" max="8074" width="32.85546875" style="156" customWidth="1"/>
    <col min="8075" max="8075" width="32.28515625" style="156" customWidth="1"/>
    <col min="8076" max="8076" width="3.7109375" style="156" customWidth="1"/>
    <col min="8077" max="8077" width="13.7109375" style="156" customWidth="1"/>
    <col min="8078" max="8078" width="5.5703125" style="156" customWidth="1"/>
    <col min="8079" max="8079" width="14.140625" style="156" customWidth="1"/>
    <col min="8080" max="8080" width="5.5703125" style="156" customWidth="1"/>
    <col min="8081" max="8081" width="13.7109375" style="156" customWidth="1"/>
    <col min="8082" max="8082" width="66.7109375" style="156" customWidth="1"/>
    <col min="8083" max="8083" width="15.42578125" style="156" customWidth="1"/>
    <col min="8084" max="8084" width="12.5703125" style="156" customWidth="1"/>
    <col min="8085" max="8085" width="12.28515625" style="156" customWidth="1"/>
    <col min="8086" max="8086" width="13" style="156" customWidth="1"/>
    <col min="8087" max="8087" width="11" style="156" customWidth="1"/>
    <col min="8088" max="8088" width="13.28515625" style="156" customWidth="1"/>
    <col min="8089" max="8089" width="7.7109375" style="156" customWidth="1"/>
    <col min="8090" max="8090" width="14.140625" style="156" customWidth="1"/>
    <col min="8091" max="8091" width="35.7109375" style="156" customWidth="1"/>
    <col min="8092" max="8092" width="21.85546875" style="156" customWidth="1"/>
    <col min="8093" max="8093" width="22.85546875" style="156" customWidth="1"/>
    <col min="8094" max="8094" width="24.7109375" style="156" customWidth="1"/>
    <col min="8095" max="8095" width="31.5703125" style="156" customWidth="1"/>
    <col min="8096" max="8096" width="27.140625" style="156" customWidth="1"/>
    <col min="8097" max="8097" width="19.28515625" style="156" customWidth="1"/>
    <col min="8098" max="8327" width="11.42578125" style="156"/>
    <col min="8328" max="8328" width="21.85546875" style="156" customWidth="1"/>
    <col min="8329" max="8329" width="36.85546875" style="156" customWidth="1"/>
    <col min="8330" max="8330" width="32.85546875" style="156" customWidth="1"/>
    <col min="8331" max="8331" width="32.28515625" style="156" customWidth="1"/>
    <col min="8332" max="8332" width="3.7109375" style="156" customWidth="1"/>
    <col min="8333" max="8333" width="13.7109375" style="156" customWidth="1"/>
    <col min="8334" max="8334" width="5.5703125" style="156" customWidth="1"/>
    <col min="8335" max="8335" width="14.140625" style="156" customWidth="1"/>
    <col min="8336" max="8336" width="5.5703125" style="156" customWidth="1"/>
    <col min="8337" max="8337" width="13.7109375" style="156" customWidth="1"/>
    <col min="8338" max="8338" width="66.7109375" style="156" customWidth="1"/>
    <col min="8339" max="8339" width="15.42578125" style="156" customWidth="1"/>
    <col min="8340" max="8340" width="12.5703125" style="156" customWidth="1"/>
    <col min="8341" max="8341" width="12.28515625" style="156" customWidth="1"/>
    <col min="8342" max="8342" width="13" style="156" customWidth="1"/>
    <col min="8343" max="8343" width="11" style="156" customWidth="1"/>
    <col min="8344" max="8344" width="13.28515625" style="156" customWidth="1"/>
    <col min="8345" max="8345" width="7.7109375" style="156" customWidth="1"/>
    <col min="8346" max="8346" width="14.140625" style="156" customWidth="1"/>
    <col min="8347" max="8347" width="35.7109375" style="156" customWidth="1"/>
    <col min="8348" max="8348" width="21.85546875" style="156" customWidth="1"/>
    <col min="8349" max="8349" width="22.85546875" style="156" customWidth="1"/>
    <col min="8350" max="8350" width="24.7109375" style="156" customWidth="1"/>
    <col min="8351" max="8351" width="31.5703125" style="156" customWidth="1"/>
    <col min="8352" max="8352" width="27.140625" style="156" customWidth="1"/>
    <col min="8353" max="8353" width="19.28515625" style="156" customWidth="1"/>
    <col min="8354" max="8583" width="11.42578125" style="156"/>
    <col min="8584" max="8584" width="21.85546875" style="156" customWidth="1"/>
    <col min="8585" max="8585" width="36.85546875" style="156" customWidth="1"/>
    <col min="8586" max="8586" width="32.85546875" style="156" customWidth="1"/>
    <col min="8587" max="8587" width="32.28515625" style="156" customWidth="1"/>
    <col min="8588" max="8588" width="3.7109375" style="156" customWidth="1"/>
    <col min="8589" max="8589" width="13.7109375" style="156" customWidth="1"/>
    <col min="8590" max="8590" width="5.5703125" style="156" customWidth="1"/>
    <col min="8591" max="8591" width="14.140625" style="156" customWidth="1"/>
    <col min="8592" max="8592" width="5.5703125" style="156" customWidth="1"/>
    <col min="8593" max="8593" width="13.7109375" style="156" customWidth="1"/>
    <col min="8594" max="8594" width="66.7109375" style="156" customWidth="1"/>
    <col min="8595" max="8595" width="15.42578125" style="156" customWidth="1"/>
    <col min="8596" max="8596" width="12.5703125" style="156" customWidth="1"/>
    <col min="8597" max="8597" width="12.28515625" style="156" customWidth="1"/>
    <col min="8598" max="8598" width="13" style="156" customWidth="1"/>
    <col min="8599" max="8599" width="11" style="156" customWidth="1"/>
    <col min="8600" max="8600" width="13.28515625" style="156" customWidth="1"/>
    <col min="8601" max="8601" width="7.7109375" style="156" customWidth="1"/>
    <col min="8602" max="8602" width="14.140625" style="156" customWidth="1"/>
    <col min="8603" max="8603" width="35.7109375" style="156" customWidth="1"/>
    <col min="8604" max="8604" width="21.85546875" style="156" customWidth="1"/>
    <col min="8605" max="8605" width="22.85546875" style="156" customWidth="1"/>
    <col min="8606" max="8606" width="24.7109375" style="156" customWidth="1"/>
    <col min="8607" max="8607" width="31.5703125" style="156" customWidth="1"/>
    <col min="8608" max="8608" width="27.140625" style="156" customWidth="1"/>
    <col min="8609" max="8609" width="19.28515625" style="156" customWidth="1"/>
    <col min="8610" max="8839" width="11.42578125" style="156"/>
    <col min="8840" max="8840" width="21.85546875" style="156" customWidth="1"/>
    <col min="8841" max="8841" width="36.85546875" style="156" customWidth="1"/>
    <col min="8842" max="8842" width="32.85546875" style="156" customWidth="1"/>
    <col min="8843" max="8843" width="32.28515625" style="156" customWidth="1"/>
    <col min="8844" max="8844" width="3.7109375" style="156" customWidth="1"/>
    <col min="8845" max="8845" width="13.7109375" style="156" customWidth="1"/>
    <col min="8846" max="8846" width="5.5703125" style="156" customWidth="1"/>
    <col min="8847" max="8847" width="14.140625" style="156" customWidth="1"/>
    <col min="8848" max="8848" width="5.5703125" style="156" customWidth="1"/>
    <col min="8849" max="8849" width="13.7109375" style="156" customWidth="1"/>
    <col min="8850" max="8850" width="66.7109375" style="156" customWidth="1"/>
    <col min="8851" max="8851" width="15.42578125" style="156" customWidth="1"/>
    <col min="8852" max="8852" width="12.5703125" style="156" customWidth="1"/>
    <col min="8853" max="8853" width="12.28515625" style="156" customWidth="1"/>
    <col min="8854" max="8854" width="13" style="156" customWidth="1"/>
    <col min="8855" max="8855" width="11" style="156" customWidth="1"/>
    <col min="8856" max="8856" width="13.28515625" style="156" customWidth="1"/>
    <col min="8857" max="8857" width="7.7109375" style="156" customWidth="1"/>
    <col min="8858" max="8858" width="14.140625" style="156" customWidth="1"/>
    <col min="8859" max="8859" width="35.7109375" style="156" customWidth="1"/>
    <col min="8860" max="8860" width="21.85546875" style="156" customWidth="1"/>
    <col min="8861" max="8861" width="22.85546875" style="156" customWidth="1"/>
    <col min="8862" max="8862" width="24.7109375" style="156" customWidth="1"/>
    <col min="8863" max="8863" width="31.5703125" style="156" customWidth="1"/>
    <col min="8864" max="8864" width="27.140625" style="156" customWidth="1"/>
    <col min="8865" max="8865" width="19.28515625" style="156" customWidth="1"/>
    <col min="8866" max="9095" width="11.42578125" style="156"/>
    <col min="9096" max="9096" width="21.85546875" style="156" customWidth="1"/>
    <col min="9097" max="9097" width="36.85546875" style="156" customWidth="1"/>
    <col min="9098" max="9098" width="32.85546875" style="156" customWidth="1"/>
    <col min="9099" max="9099" width="32.28515625" style="156" customWidth="1"/>
    <col min="9100" max="9100" width="3.7109375" style="156" customWidth="1"/>
    <col min="9101" max="9101" width="13.7109375" style="156" customWidth="1"/>
    <col min="9102" max="9102" width="5.5703125" style="156" customWidth="1"/>
    <col min="9103" max="9103" width="14.140625" style="156" customWidth="1"/>
    <col min="9104" max="9104" width="5.5703125" style="156" customWidth="1"/>
    <col min="9105" max="9105" width="13.7109375" style="156" customWidth="1"/>
    <col min="9106" max="9106" width="66.7109375" style="156" customWidth="1"/>
    <col min="9107" max="9107" width="15.42578125" style="156" customWidth="1"/>
    <col min="9108" max="9108" width="12.5703125" style="156" customWidth="1"/>
    <col min="9109" max="9109" width="12.28515625" style="156" customWidth="1"/>
    <col min="9110" max="9110" width="13" style="156" customWidth="1"/>
    <col min="9111" max="9111" width="11" style="156" customWidth="1"/>
    <col min="9112" max="9112" width="13.28515625" style="156" customWidth="1"/>
    <col min="9113" max="9113" width="7.7109375" style="156" customWidth="1"/>
    <col min="9114" max="9114" width="14.140625" style="156" customWidth="1"/>
    <col min="9115" max="9115" width="35.7109375" style="156" customWidth="1"/>
    <col min="9116" max="9116" width="21.85546875" style="156" customWidth="1"/>
    <col min="9117" max="9117" width="22.85546875" style="156" customWidth="1"/>
    <col min="9118" max="9118" width="24.7109375" style="156" customWidth="1"/>
    <col min="9119" max="9119" width="31.5703125" style="156" customWidth="1"/>
    <col min="9120" max="9120" width="27.140625" style="156" customWidth="1"/>
    <col min="9121" max="9121" width="19.28515625" style="156" customWidth="1"/>
    <col min="9122" max="9351" width="11.42578125" style="156"/>
    <col min="9352" max="9352" width="21.85546875" style="156" customWidth="1"/>
    <col min="9353" max="9353" width="36.85546875" style="156" customWidth="1"/>
    <col min="9354" max="9354" width="32.85546875" style="156" customWidth="1"/>
    <col min="9355" max="9355" width="32.28515625" style="156" customWidth="1"/>
    <col min="9356" max="9356" width="3.7109375" style="156" customWidth="1"/>
    <col min="9357" max="9357" width="13.7109375" style="156" customWidth="1"/>
    <col min="9358" max="9358" width="5.5703125" style="156" customWidth="1"/>
    <col min="9359" max="9359" width="14.140625" style="156" customWidth="1"/>
    <col min="9360" max="9360" width="5.5703125" style="156" customWidth="1"/>
    <col min="9361" max="9361" width="13.7109375" style="156" customWidth="1"/>
    <col min="9362" max="9362" width="66.7109375" style="156" customWidth="1"/>
    <col min="9363" max="9363" width="15.42578125" style="156" customWidth="1"/>
    <col min="9364" max="9364" width="12.5703125" style="156" customWidth="1"/>
    <col min="9365" max="9365" width="12.28515625" style="156" customWidth="1"/>
    <col min="9366" max="9366" width="13" style="156" customWidth="1"/>
    <col min="9367" max="9367" width="11" style="156" customWidth="1"/>
    <col min="9368" max="9368" width="13.28515625" style="156" customWidth="1"/>
    <col min="9369" max="9369" width="7.7109375" style="156" customWidth="1"/>
    <col min="9370" max="9370" width="14.140625" style="156" customWidth="1"/>
    <col min="9371" max="9371" width="35.7109375" style="156" customWidth="1"/>
    <col min="9372" max="9372" width="21.85546875" style="156" customWidth="1"/>
    <col min="9373" max="9373" width="22.85546875" style="156" customWidth="1"/>
    <col min="9374" max="9374" width="24.7109375" style="156" customWidth="1"/>
    <col min="9375" max="9375" width="31.5703125" style="156" customWidth="1"/>
    <col min="9376" max="9376" width="27.140625" style="156" customWidth="1"/>
    <col min="9377" max="9377" width="19.28515625" style="156" customWidth="1"/>
    <col min="9378" max="9607" width="11.42578125" style="156"/>
    <col min="9608" max="9608" width="21.85546875" style="156" customWidth="1"/>
    <col min="9609" max="9609" width="36.85546875" style="156" customWidth="1"/>
    <col min="9610" max="9610" width="32.85546875" style="156" customWidth="1"/>
    <col min="9611" max="9611" width="32.28515625" style="156" customWidth="1"/>
    <col min="9612" max="9612" width="3.7109375" style="156" customWidth="1"/>
    <col min="9613" max="9613" width="13.7109375" style="156" customWidth="1"/>
    <col min="9614" max="9614" width="5.5703125" style="156" customWidth="1"/>
    <col min="9615" max="9615" width="14.140625" style="156" customWidth="1"/>
    <col min="9616" max="9616" width="5.5703125" style="156" customWidth="1"/>
    <col min="9617" max="9617" width="13.7109375" style="156" customWidth="1"/>
    <col min="9618" max="9618" width="66.7109375" style="156" customWidth="1"/>
    <col min="9619" max="9619" width="15.42578125" style="156" customWidth="1"/>
    <col min="9620" max="9620" width="12.5703125" style="156" customWidth="1"/>
    <col min="9621" max="9621" width="12.28515625" style="156" customWidth="1"/>
    <col min="9622" max="9622" width="13" style="156" customWidth="1"/>
    <col min="9623" max="9623" width="11" style="156" customWidth="1"/>
    <col min="9624" max="9624" width="13.28515625" style="156" customWidth="1"/>
    <col min="9625" max="9625" width="7.7109375" style="156" customWidth="1"/>
    <col min="9626" max="9626" width="14.140625" style="156" customWidth="1"/>
    <col min="9627" max="9627" width="35.7109375" style="156" customWidth="1"/>
    <col min="9628" max="9628" width="21.85546875" style="156" customWidth="1"/>
    <col min="9629" max="9629" width="22.85546875" style="156" customWidth="1"/>
    <col min="9630" max="9630" width="24.7109375" style="156" customWidth="1"/>
    <col min="9631" max="9631" width="31.5703125" style="156" customWidth="1"/>
    <col min="9632" max="9632" width="27.140625" style="156" customWidth="1"/>
    <col min="9633" max="9633" width="19.28515625" style="156" customWidth="1"/>
    <col min="9634" max="9863" width="11.42578125" style="156"/>
    <col min="9864" max="9864" width="21.85546875" style="156" customWidth="1"/>
    <col min="9865" max="9865" width="36.85546875" style="156" customWidth="1"/>
    <col min="9866" max="9866" width="32.85546875" style="156" customWidth="1"/>
    <col min="9867" max="9867" width="32.28515625" style="156" customWidth="1"/>
    <col min="9868" max="9868" width="3.7109375" style="156" customWidth="1"/>
    <col min="9869" max="9869" width="13.7109375" style="156" customWidth="1"/>
    <col min="9870" max="9870" width="5.5703125" style="156" customWidth="1"/>
    <col min="9871" max="9871" width="14.140625" style="156" customWidth="1"/>
    <col min="9872" max="9872" width="5.5703125" style="156" customWidth="1"/>
    <col min="9873" max="9873" width="13.7109375" style="156" customWidth="1"/>
    <col min="9874" max="9874" width="66.7109375" style="156" customWidth="1"/>
    <col min="9875" max="9875" width="15.42578125" style="156" customWidth="1"/>
    <col min="9876" max="9876" width="12.5703125" style="156" customWidth="1"/>
    <col min="9877" max="9877" width="12.28515625" style="156" customWidth="1"/>
    <col min="9878" max="9878" width="13" style="156" customWidth="1"/>
    <col min="9879" max="9879" width="11" style="156" customWidth="1"/>
    <col min="9880" max="9880" width="13.28515625" style="156" customWidth="1"/>
    <col min="9881" max="9881" width="7.7109375" style="156" customWidth="1"/>
    <col min="9882" max="9882" width="14.140625" style="156" customWidth="1"/>
    <col min="9883" max="9883" width="35.7109375" style="156" customWidth="1"/>
    <col min="9884" max="9884" width="21.85546875" style="156" customWidth="1"/>
    <col min="9885" max="9885" width="22.85546875" style="156" customWidth="1"/>
    <col min="9886" max="9886" width="24.7109375" style="156" customWidth="1"/>
    <col min="9887" max="9887" width="31.5703125" style="156" customWidth="1"/>
    <col min="9888" max="9888" width="27.140625" style="156" customWidth="1"/>
    <col min="9889" max="9889" width="19.28515625" style="156" customWidth="1"/>
    <col min="9890" max="10119" width="11.42578125" style="156"/>
    <col min="10120" max="10120" width="21.85546875" style="156" customWidth="1"/>
    <col min="10121" max="10121" width="36.85546875" style="156" customWidth="1"/>
    <col min="10122" max="10122" width="32.85546875" style="156" customWidth="1"/>
    <col min="10123" max="10123" width="32.28515625" style="156" customWidth="1"/>
    <col min="10124" max="10124" width="3.7109375" style="156" customWidth="1"/>
    <col min="10125" max="10125" width="13.7109375" style="156" customWidth="1"/>
    <col min="10126" max="10126" width="5.5703125" style="156" customWidth="1"/>
    <col min="10127" max="10127" width="14.140625" style="156" customWidth="1"/>
    <col min="10128" max="10128" width="5.5703125" style="156" customWidth="1"/>
    <col min="10129" max="10129" width="13.7109375" style="156" customWidth="1"/>
    <col min="10130" max="10130" width="66.7109375" style="156" customWidth="1"/>
    <col min="10131" max="10131" width="15.42578125" style="156" customWidth="1"/>
    <col min="10132" max="10132" width="12.5703125" style="156" customWidth="1"/>
    <col min="10133" max="10133" width="12.28515625" style="156" customWidth="1"/>
    <col min="10134" max="10134" width="13" style="156" customWidth="1"/>
    <col min="10135" max="10135" width="11" style="156" customWidth="1"/>
    <col min="10136" max="10136" width="13.28515625" style="156" customWidth="1"/>
    <col min="10137" max="10137" width="7.7109375" style="156" customWidth="1"/>
    <col min="10138" max="10138" width="14.140625" style="156" customWidth="1"/>
    <col min="10139" max="10139" width="35.7109375" style="156" customWidth="1"/>
    <col min="10140" max="10140" width="21.85546875" style="156" customWidth="1"/>
    <col min="10141" max="10141" width="22.85546875" style="156" customWidth="1"/>
    <col min="10142" max="10142" width="24.7109375" style="156" customWidth="1"/>
    <col min="10143" max="10143" width="31.5703125" style="156" customWidth="1"/>
    <col min="10144" max="10144" width="27.140625" style="156" customWidth="1"/>
    <col min="10145" max="10145" width="19.28515625" style="156" customWidth="1"/>
    <col min="10146" max="10375" width="11.42578125" style="156"/>
    <col min="10376" max="10376" width="21.85546875" style="156" customWidth="1"/>
    <col min="10377" max="10377" width="36.85546875" style="156" customWidth="1"/>
    <col min="10378" max="10378" width="32.85546875" style="156" customWidth="1"/>
    <col min="10379" max="10379" width="32.28515625" style="156" customWidth="1"/>
    <col min="10380" max="10380" width="3.7109375" style="156" customWidth="1"/>
    <col min="10381" max="10381" width="13.7109375" style="156" customWidth="1"/>
    <col min="10382" max="10382" width="5.5703125" style="156" customWidth="1"/>
    <col min="10383" max="10383" width="14.140625" style="156" customWidth="1"/>
    <col min="10384" max="10384" width="5.5703125" style="156" customWidth="1"/>
    <col min="10385" max="10385" width="13.7109375" style="156" customWidth="1"/>
    <col min="10386" max="10386" width="66.7109375" style="156" customWidth="1"/>
    <col min="10387" max="10387" width="15.42578125" style="156" customWidth="1"/>
    <col min="10388" max="10388" width="12.5703125" style="156" customWidth="1"/>
    <col min="10389" max="10389" width="12.28515625" style="156" customWidth="1"/>
    <col min="10390" max="10390" width="13" style="156" customWidth="1"/>
    <col min="10391" max="10391" width="11" style="156" customWidth="1"/>
    <col min="10392" max="10392" width="13.28515625" style="156" customWidth="1"/>
    <col min="10393" max="10393" width="7.7109375" style="156" customWidth="1"/>
    <col min="10394" max="10394" width="14.140625" style="156" customWidth="1"/>
    <col min="10395" max="10395" width="35.7109375" style="156" customWidth="1"/>
    <col min="10396" max="10396" width="21.85546875" style="156" customWidth="1"/>
    <col min="10397" max="10397" width="22.85546875" style="156" customWidth="1"/>
    <col min="10398" max="10398" width="24.7109375" style="156" customWidth="1"/>
    <col min="10399" max="10399" width="31.5703125" style="156" customWidth="1"/>
    <col min="10400" max="10400" width="27.140625" style="156" customWidth="1"/>
    <col min="10401" max="10401" width="19.28515625" style="156" customWidth="1"/>
    <col min="10402" max="10631" width="11.42578125" style="156"/>
    <col min="10632" max="10632" width="21.85546875" style="156" customWidth="1"/>
    <col min="10633" max="10633" width="36.85546875" style="156" customWidth="1"/>
    <col min="10634" max="10634" width="32.85546875" style="156" customWidth="1"/>
    <col min="10635" max="10635" width="32.28515625" style="156" customWidth="1"/>
    <col min="10636" max="10636" width="3.7109375" style="156" customWidth="1"/>
    <col min="10637" max="10637" width="13.7109375" style="156" customWidth="1"/>
    <col min="10638" max="10638" width="5.5703125" style="156" customWidth="1"/>
    <col min="10639" max="10639" width="14.140625" style="156" customWidth="1"/>
    <col min="10640" max="10640" width="5.5703125" style="156" customWidth="1"/>
    <col min="10641" max="10641" width="13.7109375" style="156" customWidth="1"/>
    <col min="10642" max="10642" width="66.7109375" style="156" customWidth="1"/>
    <col min="10643" max="10643" width="15.42578125" style="156" customWidth="1"/>
    <col min="10644" max="10644" width="12.5703125" style="156" customWidth="1"/>
    <col min="10645" max="10645" width="12.28515625" style="156" customWidth="1"/>
    <col min="10646" max="10646" width="13" style="156" customWidth="1"/>
    <col min="10647" max="10647" width="11" style="156" customWidth="1"/>
    <col min="10648" max="10648" width="13.28515625" style="156" customWidth="1"/>
    <col min="10649" max="10649" width="7.7109375" style="156" customWidth="1"/>
    <col min="10650" max="10650" width="14.140625" style="156" customWidth="1"/>
    <col min="10651" max="10651" width="35.7109375" style="156" customWidth="1"/>
    <col min="10652" max="10652" width="21.85546875" style="156" customWidth="1"/>
    <col min="10653" max="10653" width="22.85546875" style="156" customWidth="1"/>
    <col min="10654" max="10654" width="24.7109375" style="156" customWidth="1"/>
    <col min="10655" max="10655" width="31.5703125" style="156" customWidth="1"/>
    <col min="10656" max="10656" width="27.140625" style="156" customWidth="1"/>
    <col min="10657" max="10657" width="19.28515625" style="156" customWidth="1"/>
    <col min="10658" max="10887" width="11.42578125" style="156"/>
    <col min="10888" max="10888" width="21.85546875" style="156" customWidth="1"/>
    <col min="10889" max="10889" width="36.85546875" style="156" customWidth="1"/>
    <col min="10890" max="10890" width="32.85546875" style="156" customWidth="1"/>
    <col min="10891" max="10891" width="32.28515625" style="156" customWidth="1"/>
    <col min="10892" max="10892" width="3.7109375" style="156" customWidth="1"/>
    <col min="10893" max="10893" width="13.7109375" style="156" customWidth="1"/>
    <col min="10894" max="10894" width="5.5703125" style="156" customWidth="1"/>
    <col min="10895" max="10895" width="14.140625" style="156" customWidth="1"/>
    <col min="10896" max="10896" width="5.5703125" style="156" customWidth="1"/>
    <col min="10897" max="10897" width="13.7109375" style="156" customWidth="1"/>
    <col min="10898" max="10898" width="66.7109375" style="156" customWidth="1"/>
    <col min="10899" max="10899" width="15.42578125" style="156" customWidth="1"/>
    <col min="10900" max="10900" width="12.5703125" style="156" customWidth="1"/>
    <col min="10901" max="10901" width="12.28515625" style="156" customWidth="1"/>
    <col min="10902" max="10902" width="13" style="156" customWidth="1"/>
    <col min="10903" max="10903" width="11" style="156" customWidth="1"/>
    <col min="10904" max="10904" width="13.28515625" style="156" customWidth="1"/>
    <col min="10905" max="10905" width="7.7109375" style="156" customWidth="1"/>
    <col min="10906" max="10906" width="14.140625" style="156" customWidth="1"/>
    <col min="10907" max="10907" width="35.7109375" style="156" customWidth="1"/>
    <col min="10908" max="10908" width="21.85546875" style="156" customWidth="1"/>
    <col min="10909" max="10909" width="22.85546875" style="156" customWidth="1"/>
    <col min="10910" max="10910" width="24.7109375" style="156" customWidth="1"/>
    <col min="10911" max="10911" width="31.5703125" style="156" customWidth="1"/>
    <col min="10912" max="10912" width="27.140625" style="156" customWidth="1"/>
    <col min="10913" max="10913" width="19.28515625" style="156" customWidth="1"/>
    <col min="10914" max="11143" width="11.42578125" style="156"/>
    <col min="11144" max="11144" width="21.85546875" style="156" customWidth="1"/>
    <col min="11145" max="11145" width="36.85546875" style="156" customWidth="1"/>
    <col min="11146" max="11146" width="32.85546875" style="156" customWidth="1"/>
    <col min="11147" max="11147" width="32.28515625" style="156" customWidth="1"/>
    <col min="11148" max="11148" width="3.7109375" style="156" customWidth="1"/>
    <col min="11149" max="11149" width="13.7109375" style="156" customWidth="1"/>
    <col min="11150" max="11150" width="5.5703125" style="156" customWidth="1"/>
    <col min="11151" max="11151" width="14.140625" style="156" customWidth="1"/>
    <col min="11152" max="11152" width="5.5703125" style="156" customWidth="1"/>
    <col min="11153" max="11153" width="13.7109375" style="156" customWidth="1"/>
    <col min="11154" max="11154" width="66.7109375" style="156" customWidth="1"/>
    <col min="11155" max="11155" width="15.42578125" style="156" customWidth="1"/>
    <col min="11156" max="11156" width="12.5703125" style="156" customWidth="1"/>
    <col min="11157" max="11157" width="12.28515625" style="156" customWidth="1"/>
    <col min="11158" max="11158" width="13" style="156" customWidth="1"/>
    <col min="11159" max="11159" width="11" style="156" customWidth="1"/>
    <col min="11160" max="11160" width="13.28515625" style="156" customWidth="1"/>
    <col min="11161" max="11161" width="7.7109375" style="156" customWidth="1"/>
    <col min="11162" max="11162" width="14.140625" style="156" customWidth="1"/>
    <col min="11163" max="11163" width="35.7109375" style="156" customWidth="1"/>
    <col min="11164" max="11164" width="21.85546875" style="156" customWidth="1"/>
    <col min="11165" max="11165" width="22.85546875" style="156" customWidth="1"/>
    <col min="11166" max="11166" width="24.7109375" style="156" customWidth="1"/>
    <col min="11167" max="11167" width="31.5703125" style="156" customWidth="1"/>
    <col min="11168" max="11168" width="27.140625" style="156" customWidth="1"/>
    <col min="11169" max="11169" width="19.28515625" style="156" customWidth="1"/>
    <col min="11170" max="11399" width="11.42578125" style="156"/>
    <col min="11400" max="11400" width="21.85546875" style="156" customWidth="1"/>
    <col min="11401" max="11401" width="36.85546875" style="156" customWidth="1"/>
    <col min="11402" max="11402" width="32.85546875" style="156" customWidth="1"/>
    <col min="11403" max="11403" width="32.28515625" style="156" customWidth="1"/>
    <col min="11404" max="11404" width="3.7109375" style="156" customWidth="1"/>
    <col min="11405" max="11405" width="13.7109375" style="156" customWidth="1"/>
    <col min="11406" max="11406" width="5.5703125" style="156" customWidth="1"/>
    <col min="11407" max="11407" width="14.140625" style="156" customWidth="1"/>
    <col min="11408" max="11408" width="5.5703125" style="156" customWidth="1"/>
    <col min="11409" max="11409" width="13.7109375" style="156" customWidth="1"/>
    <col min="11410" max="11410" width="66.7109375" style="156" customWidth="1"/>
    <col min="11411" max="11411" width="15.42578125" style="156" customWidth="1"/>
    <col min="11412" max="11412" width="12.5703125" style="156" customWidth="1"/>
    <col min="11413" max="11413" width="12.28515625" style="156" customWidth="1"/>
    <col min="11414" max="11414" width="13" style="156" customWidth="1"/>
    <col min="11415" max="11415" width="11" style="156" customWidth="1"/>
    <col min="11416" max="11416" width="13.28515625" style="156" customWidth="1"/>
    <col min="11417" max="11417" width="7.7109375" style="156" customWidth="1"/>
    <col min="11418" max="11418" width="14.140625" style="156" customWidth="1"/>
    <col min="11419" max="11419" width="35.7109375" style="156" customWidth="1"/>
    <col min="11420" max="11420" width="21.85546875" style="156" customWidth="1"/>
    <col min="11421" max="11421" width="22.85546875" style="156" customWidth="1"/>
    <col min="11422" max="11422" width="24.7109375" style="156" customWidth="1"/>
    <col min="11423" max="11423" width="31.5703125" style="156" customWidth="1"/>
    <col min="11424" max="11424" width="27.140625" style="156" customWidth="1"/>
    <col min="11425" max="11425" width="19.28515625" style="156" customWidth="1"/>
    <col min="11426" max="11655" width="11.42578125" style="156"/>
    <col min="11656" max="11656" width="21.85546875" style="156" customWidth="1"/>
    <col min="11657" max="11657" width="36.85546875" style="156" customWidth="1"/>
    <col min="11658" max="11658" width="32.85546875" style="156" customWidth="1"/>
    <col min="11659" max="11659" width="32.28515625" style="156" customWidth="1"/>
    <col min="11660" max="11660" width="3.7109375" style="156" customWidth="1"/>
    <col min="11661" max="11661" width="13.7109375" style="156" customWidth="1"/>
    <col min="11662" max="11662" width="5.5703125" style="156" customWidth="1"/>
    <col min="11663" max="11663" width="14.140625" style="156" customWidth="1"/>
    <col min="11664" max="11664" width="5.5703125" style="156" customWidth="1"/>
    <col min="11665" max="11665" width="13.7109375" style="156" customWidth="1"/>
    <col min="11666" max="11666" width="66.7109375" style="156" customWidth="1"/>
    <col min="11667" max="11667" width="15.42578125" style="156" customWidth="1"/>
    <col min="11668" max="11668" width="12.5703125" style="156" customWidth="1"/>
    <col min="11669" max="11669" width="12.28515625" style="156" customWidth="1"/>
    <col min="11670" max="11670" width="13" style="156" customWidth="1"/>
    <col min="11671" max="11671" width="11" style="156" customWidth="1"/>
    <col min="11672" max="11672" width="13.28515625" style="156" customWidth="1"/>
    <col min="11673" max="11673" width="7.7109375" style="156" customWidth="1"/>
    <col min="11674" max="11674" width="14.140625" style="156" customWidth="1"/>
    <col min="11675" max="11675" width="35.7109375" style="156" customWidth="1"/>
    <col min="11676" max="11676" width="21.85546875" style="156" customWidth="1"/>
    <col min="11677" max="11677" width="22.85546875" style="156" customWidth="1"/>
    <col min="11678" max="11678" width="24.7109375" style="156" customWidth="1"/>
    <col min="11679" max="11679" width="31.5703125" style="156" customWidth="1"/>
    <col min="11680" max="11680" width="27.140625" style="156" customWidth="1"/>
    <col min="11681" max="11681" width="19.28515625" style="156" customWidth="1"/>
    <col min="11682" max="11911" width="11.42578125" style="156"/>
    <col min="11912" max="11912" width="21.85546875" style="156" customWidth="1"/>
    <col min="11913" max="11913" width="36.85546875" style="156" customWidth="1"/>
    <col min="11914" max="11914" width="32.85546875" style="156" customWidth="1"/>
    <col min="11915" max="11915" width="32.28515625" style="156" customWidth="1"/>
    <col min="11916" max="11916" width="3.7109375" style="156" customWidth="1"/>
    <col min="11917" max="11917" width="13.7109375" style="156" customWidth="1"/>
    <col min="11918" max="11918" width="5.5703125" style="156" customWidth="1"/>
    <col min="11919" max="11919" width="14.140625" style="156" customWidth="1"/>
    <col min="11920" max="11920" width="5.5703125" style="156" customWidth="1"/>
    <col min="11921" max="11921" width="13.7109375" style="156" customWidth="1"/>
    <col min="11922" max="11922" width="66.7109375" style="156" customWidth="1"/>
    <col min="11923" max="11923" width="15.42578125" style="156" customWidth="1"/>
    <col min="11924" max="11924" width="12.5703125" style="156" customWidth="1"/>
    <col min="11925" max="11925" width="12.28515625" style="156" customWidth="1"/>
    <col min="11926" max="11926" width="13" style="156" customWidth="1"/>
    <col min="11927" max="11927" width="11" style="156" customWidth="1"/>
    <col min="11928" max="11928" width="13.28515625" style="156" customWidth="1"/>
    <col min="11929" max="11929" width="7.7109375" style="156" customWidth="1"/>
    <col min="11930" max="11930" width="14.140625" style="156" customWidth="1"/>
    <col min="11931" max="11931" width="35.7109375" style="156" customWidth="1"/>
    <col min="11932" max="11932" width="21.85546875" style="156" customWidth="1"/>
    <col min="11933" max="11933" width="22.85546875" style="156" customWidth="1"/>
    <col min="11934" max="11934" width="24.7109375" style="156" customWidth="1"/>
    <col min="11935" max="11935" width="31.5703125" style="156" customWidth="1"/>
    <col min="11936" max="11936" width="27.140625" style="156" customWidth="1"/>
    <col min="11937" max="11937" width="19.28515625" style="156" customWidth="1"/>
    <col min="11938" max="12167" width="11.42578125" style="156"/>
    <col min="12168" max="12168" width="21.85546875" style="156" customWidth="1"/>
    <col min="12169" max="12169" width="36.85546875" style="156" customWidth="1"/>
    <col min="12170" max="12170" width="32.85546875" style="156" customWidth="1"/>
    <col min="12171" max="12171" width="32.28515625" style="156" customWidth="1"/>
    <col min="12172" max="12172" width="3.7109375" style="156" customWidth="1"/>
    <col min="12173" max="12173" width="13.7109375" style="156" customWidth="1"/>
    <col min="12174" max="12174" width="5.5703125" style="156" customWidth="1"/>
    <col min="12175" max="12175" width="14.140625" style="156" customWidth="1"/>
    <col min="12176" max="12176" width="5.5703125" style="156" customWidth="1"/>
    <col min="12177" max="12177" width="13.7109375" style="156" customWidth="1"/>
    <col min="12178" max="12178" width="66.7109375" style="156" customWidth="1"/>
    <col min="12179" max="12179" width="15.42578125" style="156" customWidth="1"/>
    <col min="12180" max="12180" width="12.5703125" style="156" customWidth="1"/>
    <col min="12181" max="12181" width="12.28515625" style="156" customWidth="1"/>
    <col min="12182" max="12182" width="13" style="156" customWidth="1"/>
    <col min="12183" max="12183" width="11" style="156" customWidth="1"/>
    <col min="12184" max="12184" width="13.28515625" style="156" customWidth="1"/>
    <col min="12185" max="12185" width="7.7109375" style="156" customWidth="1"/>
    <col min="12186" max="12186" width="14.140625" style="156" customWidth="1"/>
    <col min="12187" max="12187" width="35.7109375" style="156" customWidth="1"/>
    <col min="12188" max="12188" width="21.85546875" style="156" customWidth="1"/>
    <col min="12189" max="12189" width="22.85546875" style="156" customWidth="1"/>
    <col min="12190" max="12190" width="24.7109375" style="156" customWidth="1"/>
    <col min="12191" max="12191" width="31.5703125" style="156" customWidth="1"/>
    <col min="12192" max="12192" width="27.140625" style="156" customWidth="1"/>
    <col min="12193" max="12193" width="19.28515625" style="156" customWidth="1"/>
    <col min="12194" max="12423" width="11.42578125" style="156"/>
    <col min="12424" max="12424" width="21.85546875" style="156" customWidth="1"/>
    <col min="12425" max="12425" width="36.85546875" style="156" customWidth="1"/>
    <col min="12426" max="12426" width="32.85546875" style="156" customWidth="1"/>
    <col min="12427" max="12427" width="32.28515625" style="156" customWidth="1"/>
    <col min="12428" max="12428" width="3.7109375" style="156" customWidth="1"/>
    <col min="12429" max="12429" width="13.7109375" style="156" customWidth="1"/>
    <col min="12430" max="12430" width="5.5703125" style="156" customWidth="1"/>
    <col min="12431" max="12431" width="14.140625" style="156" customWidth="1"/>
    <col min="12432" max="12432" width="5.5703125" style="156" customWidth="1"/>
    <col min="12433" max="12433" width="13.7109375" style="156" customWidth="1"/>
    <col min="12434" max="12434" width="66.7109375" style="156" customWidth="1"/>
    <col min="12435" max="12435" width="15.42578125" style="156" customWidth="1"/>
    <col min="12436" max="12436" width="12.5703125" style="156" customWidth="1"/>
    <col min="12437" max="12437" width="12.28515625" style="156" customWidth="1"/>
    <col min="12438" max="12438" width="13" style="156" customWidth="1"/>
    <col min="12439" max="12439" width="11" style="156" customWidth="1"/>
    <col min="12440" max="12440" width="13.28515625" style="156" customWidth="1"/>
    <col min="12441" max="12441" width="7.7109375" style="156" customWidth="1"/>
    <col min="12442" max="12442" width="14.140625" style="156" customWidth="1"/>
    <col min="12443" max="12443" width="35.7109375" style="156" customWidth="1"/>
    <col min="12444" max="12444" width="21.85546875" style="156" customWidth="1"/>
    <col min="12445" max="12445" width="22.85546875" style="156" customWidth="1"/>
    <col min="12446" max="12446" width="24.7109375" style="156" customWidth="1"/>
    <col min="12447" max="12447" width="31.5703125" style="156" customWidth="1"/>
    <col min="12448" max="12448" width="27.140625" style="156" customWidth="1"/>
    <col min="12449" max="12449" width="19.28515625" style="156" customWidth="1"/>
    <col min="12450" max="12679" width="11.42578125" style="156"/>
    <col min="12680" max="12680" width="21.85546875" style="156" customWidth="1"/>
    <col min="12681" max="12681" width="36.85546875" style="156" customWidth="1"/>
    <col min="12682" max="12682" width="32.85546875" style="156" customWidth="1"/>
    <col min="12683" max="12683" width="32.28515625" style="156" customWidth="1"/>
    <col min="12684" max="12684" width="3.7109375" style="156" customWidth="1"/>
    <col min="12685" max="12685" width="13.7109375" style="156" customWidth="1"/>
    <col min="12686" max="12686" width="5.5703125" style="156" customWidth="1"/>
    <col min="12687" max="12687" width="14.140625" style="156" customWidth="1"/>
    <col min="12688" max="12688" width="5.5703125" style="156" customWidth="1"/>
    <col min="12689" max="12689" width="13.7109375" style="156" customWidth="1"/>
    <col min="12690" max="12690" width="66.7109375" style="156" customWidth="1"/>
    <col min="12691" max="12691" width="15.42578125" style="156" customWidth="1"/>
    <col min="12692" max="12692" width="12.5703125" style="156" customWidth="1"/>
    <col min="12693" max="12693" width="12.28515625" style="156" customWidth="1"/>
    <col min="12694" max="12694" width="13" style="156" customWidth="1"/>
    <col min="12695" max="12695" width="11" style="156" customWidth="1"/>
    <col min="12696" max="12696" width="13.28515625" style="156" customWidth="1"/>
    <col min="12697" max="12697" width="7.7109375" style="156" customWidth="1"/>
    <col min="12698" max="12698" width="14.140625" style="156" customWidth="1"/>
    <col min="12699" max="12699" width="35.7109375" style="156" customWidth="1"/>
    <col min="12700" max="12700" width="21.85546875" style="156" customWidth="1"/>
    <col min="12701" max="12701" width="22.85546875" style="156" customWidth="1"/>
    <col min="12702" max="12702" width="24.7109375" style="156" customWidth="1"/>
    <col min="12703" max="12703" width="31.5703125" style="156" customWidth="1"/>
    <col min="12704" max="12704" width="27.140625" style="156" customWidth="1"/>
    <col min="12705" max="12705" width="19.28515625" style="156" customWidth="1"/>
    <col min="12706" max="12935" width="11.42578125" style="156"/>
    <col min="12936" max="12936" width="21.85546875" style="156" customWidth="1"/>
    <col min="12937" max="12937" width="36.85546875" style="156" customWidth="1"/>
    <col min="12938" max="12938" width="32.85546875" style="156" customWidth="1"/>
    <col min="12939" max="12939" width="32.28515625" style="156" customWidth="1"/>
    <col min="12940" max="12940" width="3.7109375" style="156" customWidth="1"/>
    <col min="12941" max="12941" width="13.7109375" style="156" customWidth="1"/>
    <col min="12942" max="12942" width="5.5703125" style="156" customWidth="1"/>
    <col min="12943" max="12943" width="14.140625" style="156" customWidth="1"/>
    <col min="12944" max="12944" width="5.5703125" style="156" customWidth="1"/>
    <col min="12945" max="12945" width="13.7109375" style="156" customWidth="1"/>
    <col min="12946" max="12946" width="66.7109375" style="156" customWidth="1"/>
    <col min="12947" max="12947" width="15.42578125" style="156" customWidth="1"/>
    <col min="12948" max="12948" width="12.5703125" style="156" customWidth="1"/>
    <col min="12949" max="12949" width="12.28515625" style="156" customWidth="1"/>
    <col min="12950" max="12950" width="13" style="156" customWidth="1"/>
    <col min="12951" max="12951" width="11" style="156" customWidth="1"/>
    <col min="12952" max="12952" width="13.28515625" style="156" customWidth="1"/>
    <col min="12953" max="12953" width="7.7109375" style="156" customWidth="1"/>
    <col min="12954" max="12954" width="14.140625" style="156" customWidth="1"/>
    <col min="12955" max="12955" width="35.7109375" style="156" customWidth="1"/>
    <col min="12956" max="12956" width="21.85546875" style="156" customWidth="1"/>
    <col min="12957" max="12957" width="22.85546875" style="156" customWidth="1"/>
    <col min="12958" max="12958" width="24.7109375" style="156" customWidth="1"/>
    <col min="12959" max="12959" width="31.5703125" style="156" customWidth="1"/>
    <col min="12960" max="12960" width="27.140625" style="156" customWidth="1"/>
    <col min="12961" max="12961" width="19.28515625" style="156" customWidth="1"/>
    <col min="12962" max="13191" width="11.42578125" style="156"/>
    <col min="13192" max="13192" width="21.85546875" style="156" customWidth="1"/>
    <col min="13193" max="13193" width="36.85546875" style="156" customWidth="1"/>
    <col min="13194" max="13194" width="32.85546875" style="156" customWidth="1"/>
    <col min="13195" max="13195" width="32.28515625" style="156" customWidth="1"/>
    <col min="13196" max="13196" width="3.7109375" style="156" customWidth="1"/>
    <col min="13197" max="13197" width="13.7109375" style="156" customWidth="1"/>
    <col min="13198" max="13198" width="5.5703125" style="156" customWidth="1"/>
    <col min="13199" max="13199" width="14.140625" style="156" customWidth="1"/>
    <col min="13200" max="13200" width="5.5703125" style="156" customWidth="1"/>
    <col min="13201" max="13201" width="13.7109375" style="156" customWidth="1"/>
    <col min="13202" max="13202" width="66.7109375" style="156" customWidth="1"/>
    <col min="13203" max="13203" width="15.42578125" style="156" customWidth="1"/>
    <col min="13204" max="13204" width="12.5703125" style="156" customWidth="1"/>
    <col min="13205" max="13205" width="12.28515625" style="156" customWidth="1"/>
    <col min="13206" max="13206" width="13" style="156" customWidth="1"/>
    <col min="13207" max="13207" width="11" style="156" customWidth="1"/>
    <col min="13208" max="13208" width="13.28515625" style="156" customWidth="1"/>
    <col min="13209" max="13209" width="7.7109375" style="156" customWidth="1"/>
    <col min="13210" max="13210" width="14.140625" style="156" customWidth="1"/>
    <col min="13211" max="13211" width="35.7109375" style="156" customWidth="1"/>
    <col min="13212" max="13212" width="21.85546875" style="156" customWidth="1"/>
    <col min="13213" max="13213" width="22.85546875" style="156" customWidth="1"/>
    <col min="13214" max="13214" width="24.7109375" style="156" customWidth="1"/>
    <col min="13215" max="13215" width="31.5703125" style="156" customWidth="1"/>
    <col min="13216" max="13216" width="27.140625" style="156" customWidth="1"/>
    <col min="13217" max="13217" width="19.28515625" style="156" customWidth="1"/>
    <col min="13218" max="13447" width="11.42578125" style="156"/>
    <col min="13448" max="13448" width="21.85546875" style="156" customWidth="1"/>
    <col min="13449" max="13449" width="36.85546875" style="156" customWidth="1"/>
    <col min="13450" max="13450" width="32.85546875" style="156" customWidth="1"/>
    <col min="13451" max="13451" width="32.28515625" style="156" customWidth="1"/>
    <col min="13452" max="13452" width="3.7109375" style="156" customWidth="1"/>
    <col min="13453" max="13453" width="13.7109375" style="156" customWidth="1"/>
    <col min="13454" max="13454" width="5.5703125" style="156" customWidth="1"/>
    <col min="13455" max="13455" width="14.140625" style="156" customWidth="1"/>
    <col min="13456" max="13456" width="5.5703125" style="156" customWidth="1"/>
    <col min="13457" max="13457" width="13.7109375" style="156" customWidth="1"/>
    <col min="13458" max="13458" width="66.7109375" style="156" customWidth="1"/>
    <col min="13459" max="13459" width="15.42578125" style="156" customWidth="1"/>
    <col min="13460" max="13460" width="12.5703125" style="156" customWidth="1"/>
    <col min="13461" max="13461" width="12.28515625" style="156" customWidth="1"/>
    <col min="13462" max="13462" width="13" style="156" customWidth="1"/>
    <col min="13463" max="13463" width="11" style="156" customWidth="1"/>
    <col min="13464" max="13464" width="13.28515625" style="156" customWidth="1"/>
    <col min="13465" max="13465" width="7.7109375" style="156" customWidth="1"/>
    <col min="13466" max="13466" width="14.140625" style="156" customWidth="1"/>
    <col min="13467" max="13467" width="35.7109375" style="156" customWidth="1"/>
    <col min="13468" max="13468" width="21.85546875" style="156" customWidth="1"/>
    <col min="13469" max="13469" width="22.85546875" style="156" customWidth="1"/>
    <col min="13470" max="13470" width="24.7109375" style="156" customWidth="1"/>
    <col min="13471" max="13471" width="31.5703125" style="156" customWidth="1"/>
    <col min="13472" max="13472" width="27.140625" style="156" customWidth="1"/>
    <col min="13473" max="13473" width="19.28515625" style="156" customWidth="1"/>
    <col min="13474" max="13703" width="11.42578125" style="156"/>
    <col min="13704" max="13704" width="21.85546875" style="156" customWidth="1"/>
    <col min="13705" max="13705" width="36.85546875" style="156" customWidth="1"/>
    <col min="13706" max="13706" width="32.85546875" style="156" customWidth="1"/>
    <col min="13707" max="13707" width="32.28515625" style="156" customWidth="1"/>
    <col min="13708" max="13708" width="3.7109375" style="156" customWidth="1"/>
    <col min="13709" max="13709" width="13.7109375" style="156" customWidth="1"/>
    <col min="13710" max="13710" width="5.5703125" style="156" customWidth="1"/>
    <col min="13711" max="13711" width="14.140625" style="156" customWidth="1"/>
    <col min="13712" max="13712" width="5.5703125" style="156" customWidth="1"/>
    <col min="13713" max="13713" width="13.7109375" style="156" customWidth="1"/>
    <col min="13714" max="13714" width="66.7109375" style="156" customWidth="1"/>
    <col min="13715" max="13715" width="15.42578125" style="156" customWidth="1"/>
    <col min="13716" max="13716" width="12.5703125" style="156" customWidth="1"/>
    <col min="13717" max="13717" width="12.28515625" style="156" customWidth="1"/>
    <col min="13718" max="13718" width="13" style="156" customWidth="1"/>
    <col min="13719" max="13719" width="11" style="156" customWidth="1"/>
    <col min="13720" max="13720" width="13.28515625" style="156" customWidth="1"/>
    <col min="13721" max="13721" width="7.7109375" style="156" customWidth="1"/>
    <col min="13722" max="13722" width="14.140625" style="156" customWidth="1"/>
    <col min="13723" max="13723" width="35.7109375" style="156" customWidth="1"/>
    <col min="13724" max="13724" width="21.85546875" style="156" customWidth="1"/>
    <col min="13725" max="13725" width="22.85546875" style="156" customWidth="1"/>
    <col min="13726" max="13726" width="24.7109375" style="156" customWidth="1"/>
    <col min="13727" max="13727" width="31.5703125" style="156" customWidth="1"/>
    <col min="13728" max="13728" width="27.140625" style="156" customWidth="1"/>
    <col min="13729" max="13729" width="19.28515625" style="156" customWidth="1"/>
    <col min="13730" max="13959" width="11.42578125" style="156"/>
    <col min="13960" max="13960" width="21.85546875" style="156" customWidth="1"/>
    <col min="13961" max="13961" width="36.85546875" style="156" customWidth="1"/>
    <col min="13962" max="13962" width="32.85546875" style="156" customWidth="1"/>
    <col min="13963" max="13963" width="32.28515625" style="156" customWidth="1"/>
    <col min="13964" max="13964" width="3.7109375" style="156" customWidth="1"/>
    <col min="13965" max="13965" width="13.7109375" style="156" customWidth="1"/>
    <col min="13966" max="13966" width="5.5703125" style="156" customWidth="1"/>
    <col min="13967" max="13967" width="14.140625" style="156" customWidth="1"/>
    <col min="13968" max="13968" width="5.5703125" style="156" customWidth="1"/>
    <col min="13969" max="13969" width="13.7109375" style="156" customWidth="1"/>
    <col min="13970" max="13970" width="66.7109375" style="156" customWidth="1"/>
    <col min="13971" max="13971" width="15.42578125" style="156" customWidth="1"/>
    <col min="13972" max="13972" width="12.5703125" style="156" customWidth="1"/>
    <col min="13973" max="13973" width="12.28515625" style="156" customWidth="1"/>
    <col min="13974" max="13974" width="13" style="156" customWidth="1"/>
    <col min="13975" max="13975" width="11" style="156" customWidth="1"/>
    <col min="13976" max="13976" width="13.28515625" style="156" customWidth="1"/>
    <col min="13977" max="13977" width="7.7109375" style="156" customWidth="1"/>
    <col min="13978" max="13978" width="14.140625" style="156" customWidth="1"/>
    <col min="13979" max="13979" width="35.7109375" style="156" customWidth="1"/>
    <col min="13980" max="13980" width="21.85546875" style="156" customWidth="1"/>
    <col min="13981" max="13981" width="22.85546875" style="156" customWidth="1"/>
    <col min="13982" max="13982" width="24.7109375" style="156" customWidth="1"/>
    <col min="13983" max="13983" width="31.5703125" style="156" customWidth="1"/>
    <col min="13984" max="13984" width="27.140625" style="156" customWidth="1"/>
    <col min="13985" max="13985" width="19.28515625" style="156" customWidth="1"/>
    <col min="13986" max="14215" width="11.42578125" style="156"/>
    <col min="14216" max="14216" width="21.85546875" style="156" customWidth="1"/>
    <col min="14217" max="14217" width="36.85546875" style="156" customWidth="1"/>
    <col min="14218" max="14218" width="32.85546875" style="156" customWidth="1"/>
    <col min="14219" max="14219" width="32.28515625" style="156" customWidth="1"/>
    <col min="14220" max="14220" width="3.7109375" style="156" customWidth="1"/>
    <col min="14221" max="14221" width="13.7109375" style="156" customWidth="1"/>
    <col min="14222" max="14222" width="5.5703125" style="156" customWidth="1"/>
    <col min="14223" max="14223" width="14.140625" style="156" customWidth="1"/>
    <col min="14224" max="14224" width="5.5703125" style="156" customWidth="1"/>
    <col min="14225" max="14225" width="13.7109375" style="156" customWidth="1"/>
    <col min="14226" max="14226" width="66.7109375" style="156" customWidth="1"/>
    <col min="14227" max="14227" width="15.42578125" style="156" customWidth="1"/>
    <col min="14228" max="14228" width="12.5703125" style="156" customWidth="1"/>
    <col min="14229" max="14229" width="12.28515625" style="156" customWidth="1"/>
    <col min="14230" max="14230" width="13" style="156" customWidth="1"/>
    <col min="14231" max="14231" width="11" style="156" customWidth="1"/>
    <col min="14232" max="14232" width="13.28515625" style="156" customWidth="1"/>
    <col min="14233" max="14233" width="7.7109375" style="156" customWidth="1"/>
    <col min="14234" max="14234" width="14.140625" style="156" customWidth="1"/>
    <col min="14235" max="14235" width="35.7109375" style="156" customWidth="1"/>
    <col min="14236" max="14236" width="21.85546875" style="156" customWidth="1"/>
    <col min="14237" max="14237" width="22.85546875" style="156" customWidth="1"/>
    <col min="14238" max="14238" width="24.7109375" style="156" customWidth="1"/>
    <col min="14239" max="14239" width="31.5703125" style="156" customWidth="1"/>
    <col min="14240" max="14240" width="27.140625" style="156" customWidth="1"/>
    <col min="14241" max="14241" width="19.28515625" style="156" customWidth="1"/>
    <col min="14242" max="14471" width="11.42578125" style="156"/>
    <col min="14472" max="14472" width="21.85546875" style="156" customWidth="1"/>
    <col min="14473" max="14473" width="36.85546875" style="156" customWidth="1"/>
    <col min="14474" max="14474" width="32.85546875" style="156" customWidth="1"/>
    <col min="14475" max="14475" width="32.28515625" style="156" customWidth="1"/>
    <col min="14476" max="14476" width="3.7109375" style="156" customWidth="1"/>
    <col min="14477" max="14477" width="13.7109375" style="156" customWidth="1"/>
    <col min="14478" max="14478" width="5.5703125" style="156" customWidth="1"/>
    <col min="14479" max="14479" width="14.140625" style="156" customWidth="1"/>
    <col min="14480" max="14480" width="5.5703125" style="156" customWidth="1"/>
    <col min="14481" max="14481" width="13.7109375" style="156" customWidth="1"/>
    <col min="14482" max="14482" width="66.7109375" style="156" customWidth="1"/>
    <col min="14483" max="14483" width="15.42578125" style="156" customWidth="1"/>
    <col min="14484" max="14484" width="12.5703125" style="156" customWidth="1"/>
    <col min="14485" max="14485" width="12.28515625" style="156" customWidth="1"/>
    <col min="14486" max="14486" width="13" style="156" customWidth="1"/>
    <col min="14487" max="14487" width="11" style="156" customWidth="1"/>
    <col min="14488" max="14488" width="13.28515625" style="156" customWidth="1"/>
    <col min="14489" max="14489" width="7.7109375" style="156" customWidth="1"/>
    <col min="14490" max="14490" width="14.140625" style="156" customWidth="1"/>
    <col min="14491" max="14491" width="35.7109375" style="156" customWidth="1"/>
    <col min="14492" max="14492" width="21.85546875" style="156" customWidth="1"/>
    <col min="14493" max="14493" width="22.85546875" style="156" customWidth="1"/>
    <col min="14494" max="14494" width="24.7109375" style="156" customWidth="1"/>
    <col min="14495" max="14495" width="31.5703125" style="156" customWidth="1"/>
    <col min="14496" max="14496" width="27.140625" style="156" customWidth="1"/>
    <col min="14497" max="14497" width="19.28515625" style="156" customWidth="1"/>
    <col min="14498" max="14727" width="11.42578125" style="156"/>
    <col min="14728" max="14728" width="21.85546875" style="156" customWidth="1"/>
    <col min="14729" max="14729" width="36.85546875" style="156" customWidth="1"/>
    <col min="14730" max="14730" width="32.85546875" style="156" customWidth="1"/>
    <col min="14731" max="14731" width="32.28515625" style="156" customWidth="1"/>
    <col min="14732" max="14732" width="3.7109375" style="156" customWidth="1"/>
    <col min="14733" max="14733" width="13.7109375" style="156" customWidth="1"/>
    <col min="14734" max="14734" width="5.5703125" style="156" customWidth="1"/>
    <col min="14735" max="14735" width="14.140625" style="156" customWidth="1"/>
    <col min="14736" max="14736" width="5.5703125" style="156" customWidth="1"/>
    <col min="14737" max="14737" width="13.7109375" style="156" customWidth="1"/>
    <col min="14738" max="14738" width="66.7109375" style="156" customWidth="1"/>
    <col min="14739" max="14739" width="15.42578125" style="156" customWidth="1"/>
    <col min="14740" max="14740" width="12.5703125" style="156" customWidth="1"/>
    <col min="14741" max="14741" width="12.28515625" style="156" customWidth="1"/>
    <col min="14742" max="14742" width="13" style="156" customWidth="1"/>
    <col min="14743" max="14743" width="11" style="156" customWidth="1"/>
    <col min="14744" max="14744" width="13.28515625" style="156" customWidth="1"/>
    <col min="14745" max="14745" width="7.7109375" style="156" customWidth="1"/>
    <col min="14746" max="14746" width="14.140625" style="156" customWidth="1"/>
    <col min="14747" max="14747" width="35.7109375" style="156" customWidth="1"/>
    <col min="14748" max="14748" width="21.85546875" style="156" customWidth="1"/>
    <col min="14749" max="14749" width="22.85546875" style="156" customWidth="1"/>
    <col min="14750" max="14750" width="24.7109375" style="156" customWidth="1"/>
    <col min="14751" max="14751" width="31.5703125" style="156" customWidth="1"/>
    <col min="14752" max="14752" width="27.140625" style="156" customWidth="1"/>
    <col min="14753" max="14753" width="19.28515625" style="156" customWidth="1"/>
    <col min="14754" max="14983" width="11.42578125" style="156"/>
    <col min="14984" max="14984" width="21.85546875" style="156" customWidth="1"/>
    <col min="14985" max="14985" width="36.85546875" style="156" customWidth="1"/>
    <col min="14986" max="14986" width="32.85546875" style="156" customWidth="1"/>
    <col min="14987" max="14987" width="32.28515625" style="156" customWidth="1"/>
    <col min="14988" max="14988" width="3.7109375" style="156" customWidth="1"/>
    <col min="14989" max="14989" width="13.7109375" style="156" customWidth="1"/>
    <col min="14990" max="14990" width="5.5703125" style="156" customWidth="1"/>
    <col min="14991" max="14991" width="14.140625" style="156" customWidth="1"/>
    <col min="14992" max="14992" width="5.5703125" style="156" customWidth="1"/>
    <col min="14993" max="14993" width="13.7109375" style="156" customWidth="1"/>
    <col min="14994" max="14994" width="66.7109375" style="156" customWidth="1"/>
    <col min="14995" max="14995" width="15.42578125" style="156" customWidth="1"/>
    <col min="14996" max="14996" width="12.5703125" style="156" customWidth="1"/>
    <col min="14997" max="14997" width="12.28515625" style="156" customWidth="1"/>
    <col min="14998" max="14998" width="13" style="156" customWidth="1"/>
    <col min="14999" max="14999" width="11" style="156" customWidth="1"/>
    <col min="15000" max="15000" width="13.28515625" style="156" customWidth="1"/>
    <col min="15001" max="15001" width="7.7109375" style="156" customWidth="1"/>
    <col min="15002" max="15002" width="14.140625" style="156" customWidth="1"/>
    <col min="15003" max="15003" width="35.7109375" style="156" customWidth="1"/>
    <col min="15004" max="15004" width="21.85546875" style="156" customWidth="1"/>
    <col min="15005" max="15005" width="22.85546875" style="156" customWidth="1"/>
    <col min="15006" max="15006" width="24.7109375" style="156" customWidth="1"/>
    <col min="15007" max="15007" width="31.5703125" style="156" customWidth="1"/>
    <col min="15008" max="15008" width="27.140625" style="156" customWidth="1"/>
    <col min="15009" max="15009" width="19.28515625" style="156" customWidth="1"/>
    <col min="15010" max="15239" width="11.42578125" style="156"/>
    <col min="15240" max="15240" width="21.85546875" style="156" customWidth="1"/>
    <col min="15241" max="15241" width="36.85546875" style="156" customWidth="1"/>
    <col min="15242" max="15242" width="32.85546875" style="156" customWidth="1"/>
    <col min="15243" max="15243" width="32.28515625" style="156" customWidth="1"/>
    <col min="15244" max="15244" width="3.7109375" style="156" customWidth="1"/>
    <col min="15245" max="15245" width="13.7109375" style="156" customWidth="1"/>
    <col min="15246" max="15246" width="5.5703125" style="156" customWidth="1"/>
    <col min="15247" max="15247" width="14.140625" style="156" customWidth="1"/>
    <col min="15248" max="15248" width="5.5703125" style="156" customWidth="1"/>
    <col min="15249" max="15249" width="13.7109375" style="156" customWidth="1"/>
    <col min="15250" max="15250" width="66.7109375" style="156" customWidth="1"/>
    <col min="15251" max="15251" width="15.42578125" style="156" customWidth="1"/>
    <col min="15252" max="15252" width="12.5703125" style="156" customWidth="1"/>
    <col min="15253" max="15253" width="12.28515625" style="156" customWidth="1"/>
    <col min="15254" max="15254" width="13" style="156" customWidth="1"/>
    <col min="15255" max="15255" width="11" style="156" customWidth="1"/>
    <col min="15256" max="15256" width="13.28515625" style="156" customWidth="1"/>
    <col min="15257" max="15257" width="7.7109375" style="156" customWidth="1"/>
    <col min="15258" max="15258" width="14.140625" style="156" customWidth="1"/>
    <col min="15259" max="15259" width="35.7109375" style="156" customWidth="1"/>
    <col min="15260" max="15260" width="21.85546875" style="156" customWidth="1"/>
    <col min="15261" max="15261" width="22.85546875" style="156" customWidth="1"/>
    <col min="15262" max="15262" width="24.7109375" style="156" customWidth="1"/>
    <col min="15263" max="15263" width="31.5703125" style="156" customWidth="1"/>
    <col min="15264" max="15264" width="27.140625" style="156" customWidth="1"/>
    <col min="15265" max="15265" width="19.28515625" style="156" customWidth="1"/>
    <col min="15266" max="15495" width="11.42578125" style="156"/>
    <col min="15496" max="15496" width="21.85546875" style="156" customWidth="1"/>
    <col min="15497" max="15497" width="36.85546875" style="156" customWidth="1"/>
    <col min="15498" max="15498" width="32.85546875" style="156" customWidth="1"/>
    <col min="15499" max="15499" width="32.28515625" style="156" customWidth="1"/>
    <col min="15500" max="15500" width="3.7109375" style="156" customWidth="1"/>
    <col min="15501" max="15501" width="13.7109375" style="156" customWidth="1"/>
    <col min="15502" max="15502" width="5.5703125" style="156" customWidth="1"/>
    <col min="15503" max="15503" width="14.140625" style="156" customWidth="1"/>
    <col min="15504" max="15504" width="5.5703125" style="156" customWidth="1"/>
    <col min="15505" max="15505" width="13.7109375" style="156" customWidth="1"/>
    <col min="15506" max="15506" width="66.7109375" style="156" customWidth="1"/>
    <col min="15507" max="15507" width="15.42578125" style="156" customWidth="1"/>
    <col min="15508" max="15508" width="12.5703125" style="156" customWidth="1"/>
    <col min="15509" max="15509" width="12.28515625" style="156" customWidth="1"/>
    <col min="15510" max="15510" width="13" style="156" customWidth="1"/>
    <col min="15511" max="15511" width="11" style="156" customWidth="1"/>
    <col min="15512" max="15512" width="13.28515625" style="156" customWidth="1"/>
    <col min="15513" max="15513" width="7.7109375" style="156" customWidth="1"/>
    <col min="15514" max="15514" width="14.140625" style="156" customWidth="1"/>
    <col min="15515" max="15515" width="35.7109375" style="156" customWidth="1"/>
    <col min="15516" max="15516" width="21.85546875" style="156" customWidth="1"/>
    <col min="15517" max="15517" width="22.85546875" style="156" customWidth="1"/>
    <col min="15518" max="15518" width="24.7109375" style="156" customWidth="1"/>
    <col min="15519" max="15519" width="31.5703125" style="156" customWidth="1"/>
    <col min="15520" max="15520" width="27.140625" style="156" customWidth="1"/>
    <col min="15521" max="15521" width="19.28515625" style="156" customWidth="1"/>
    <col min="15522" max="15751" width="11.42578125" style="156"/>
    <col min="15752" max="15752" width="21.85546875" style="156" customWidth="1"/>
    <col min="15753" max="15753" width="36.85546875" style="156" customWidth="1"/>
    <col min="15754" max="15754" width="32.85546875" style="156" customWidth="1"/>
    <col min="15755" max="15755" width="32.28515625" style="156" customWidth="1"/>
    <col min="15756" max="15756" width="3.7109375" style="156" customWidth="1"/>
    <col min="15757" max="15757" width="13.7109375" style="156" customWidth="1"/>
    <col min="15758" max="15758" width="5.5703125" style="156" customWidth="1"/>
    <col min="15759" max="15759" width="14.140625" style="156" customWidth="1"/>
    <col min="15760" max="15760" width="5.5703125" style="156" customWidth="1"/>
    <col min="15761" max="15761" width="13.7109375" style="156" customWidth="1"/>
    <col min="15762" max="15762" width="66.7109375" style="156" customWidth="1"/>
    <col min="15763" max="15763" width="15.42578125" style="156" customWidth="1"/>
    <col min="15764" max="15764" width="12.5703125" style="156" customWidth="1"/>
    <col min="15765" max="15765" width="12.28515625" style="156" customWidth="1"/>
    <col min="15766" max="15766" width="13" style="156" customWidth="1"/>
    <col min="15767" max="15767" width="11" style="156" customWidth="1"/>
    <col min="15768" max="15768" width="13.28515625" style="156" customWidth="1"/>
    <col min="15769" max="15769" width="7.7109375" style="156" customWidth="1"/>
    <col min="15770" max="15770" width="14.140625" style="156" customWidth="1"/>
    <col min="15771" max="15771" width="35.7109375" style="156" customWidth="1"/>
    <col min="15772" max="15772" width="21.85546875" style="156" customWidth="1"/>
    <col min="15773" max="15773" width="22.85546875" style="156" customWidth="1"/>
    <col min="15774" max="15774" width="24.7109375" style="156" customWidth="1"/>
    <col min="15775" max="15775" width="31.5703125" style="156" customWidth="1"/>
    <col min="15776" max="15776" width="27.140625" style="156" customWidth="1"/>
    <col min="15777" max="15777" width="19.28515625" style="156" customWidth="1"/>
    <col min="15778" max="16007" width="11.42578125" style="156"/>
    <col min="16008" max="16008" width="21.85546875" style="156" customWidth="1"/>
    <col min="16009" max="16009" width="36.85546875" style="156" customWidth="1"/>
    <col min="16010" max="16010" width="32.85546875" style="156" customWidth="1"/>
    <col min="16011" max="16011" width="32.28515625" style="156" customWidth="1"/>
    <col min="16012" max="16012" width="3.7109375" style="156" customWidth="1"/>
    <col min="16013" max="16013" width="13.7109375" style="156" customWidth="1"/>
    <col min="16014" max="16014" width="5.5703125" style="156" customWidth="1"/>
    <col min="16015" max="16015" width="14.140625" style="156" customWidth="1"/>
    <col min="16016" max="16016" width="5.5703125" style="156" customWidth="1"/>
    <col min="16017" max="16017" width="13.7109375" style="156" customWidth="1"/>
    <col min="16018" max="16018" width="66.7109375" style="156" customWidth="1"/>
    <col min="16019" max="16019" width="15.42578125" style="156" customWidth="1"/>
    <col min="16020" max="16020" width="12.5703125" style="156" customWidth="1"/>
    <col min="16021" max="16021" width="12.28515625" style="156" customWidth="1"/>
    <col min="16022" max="16022" width="13" style="156" customWidth="1"/>
    <col min="16023" max="16023" width="11" style="156" customWidth="1"/>
    <col min="16024" max="16024" width="13.28515625" style="156" customWidth="1"/>
    <col min="16025" max="16025" width="7.7109375" style="156" customWidth="1"/>
    <col min="16026" max="16026" width="14.140625" style="156" customWidth="1"/>
    <col min="16027" max="16027" width="35.7109375" style="156" customWidth="1"/>
    <col min="16028" max="16028" width="21.85546875" style="156" customWidth="1"/>
    <col min="16029" max="16029" width="22.85546875" style="156" customWidth="1"/>
    <col min="16030" max="16030" width="24.7109375" style="156" customWidth="1"/>
    <col min="16031" max="16031" width="31.5703125" style="156" customWidth="1"/>
    <col min="16032" max="16032" width="27.140625" style="156" customWidth="1"/>
    <col min="16033" max="16033" width="19.28515625" style="156" customWidth="1"/>
    <col min="16034" max="16384" width="11.42578125" style="156"/>
  </cols>
  <sheetData>
    <row r="1" spans="1:28" ht="13.5" thickBot="1"/>
    <row r="2" spans="1:28" s="160" customFormat="1" ht="40.5" customHeight="1">
      <c r="A2" s="159"/>
      <c r="B2" s="445"/>
      <c r="C2" s="446"/>
      <c r="D2" s="449" t="s">
        <v>357</v>
      </c>
      <c r="E2" s="449"/>
      <c r="F2" s="449"/>
      <c r="G2" s="449"/>
      <c r="H2" s="449"/>
      <c r="I2" s="449"/>
      <c r="J2" s="449"/>
      <c r="K2" s="449"/>
      <c r="L2" s="449"/>
      <c r="M2" s="449"/>
      <c r="N2" s="449"/>
      <c r="O2" s="449"/>
      <c r="P2" s="449"/>
      <c r="Q2" s="449"/>
      <c r="R2" s="449"/>
      <c r="S2" s="449"/>
      <c r="T2" s="449"/>
      <c r="U2" s="449"/>
      <c r="V2" s="449"/>
      <c r="W2" s="449"/>
      <c r="X2" s="449"/>
      <c r="Y2" s="449"/>
      <c r="Z2" s="452" t="s">
        <v>358</v>
      </c>
      <c r="AA2" s="452"/>
      <c r="AB2" s="453"/>
    </row>
    <row r="3" spans="1:28" s="160" customFormat="1" ht="17.25" customHeight="1">
      <c r="A3" s="159"/>
      <c r="B3" s="447"/>
      <c r="C3" s="448"/>
      <c r="D3" s="450"/>
      <c r="E3" s="450"/>
      <c r="F3" s="450"/>
      <c r="G3" s="450"/>
      <c r="H3" s="450"/>
      <c r="I3" s="450"/>
      <c r="J3" s="450"/>
      <c r="K3" s="450"/>
      <c r="L3" s="450"/>
      <c r="M3" s="450"/>
      <c r="N3" s="450"/>
      <c r="O3" s="450"/>
      <c r="P3" s="450"/>
      <c r="Q3" s="450"/>
      <c r="R3" s="450"/>
      <c r="S3" s="450"/>
      <c r="T3" s="450"/>
      <c r="U3" s="450"/>
      <c r="V3" s="450"/>
      <c r="W3" s="450"/>
      <c r="X3" s="450"/>
      <c r="Y3" s="450"/>
      <c r="Z3" s="454" t="s">
        <v>359</v>
      </c>
      <c r="AA3" s="454"/>
      <c r="AB3" s="455"/>
    </row>
    <row r="4" spans="1:28" s="160" customFormat="1" ht="17.25" customHeight="1">
      <c r="A4" s="159"/>
      <c r="B4" s="447"/>
      <c r="C4" s="448"/>
      <c r="D4" s="450"/>
      <c r="E4" s="450"/>
      <c r="F4" s="450"/>
      <c r="G4" s="450"/>
      <c r="H4" s="450"/>
      <c r="I4" s="450"/>
      <c r="J4" s="450"/>
      <c r="K4" s="450"/>
      <c r="L4" s="450"/>
      <c r="M4" s="450"/>
      <c r="N4" s="450"/>
      <c r="O4" s="450"/>
      <c r="P4" s="450"/>
      <c r="Q4" s="450"/>
      <c r="R4" s="450"/>
      <c r="S4" s="450"/>
      <c r="T4" s="450"/>
      <c r="U4" s="450"/>
      <c r="V4" s="450"/>
      <c r="W4" s="450"/>
      <c r="X4" s="450"/>
      <c r="Y4" s="450"/>
      <c r="Z4" s="161" t="s">
        <v>360</v>
      </c>
      <c r="AA4" s="450" t="s">
        <v>361</v>
      </c>
      <c r="AB4" s="456"/>
    </row>
    <row r="5" spans="1:28" s="160" customFormat="1" ht="20.25" customHeight="1" thickBot="1">
      <c r="A5" s="162"/>
      <c r="B5" s="457" t="s">
        <v>362</v>
      </c>
      <c r="C5" s="458"/>
      <c r="D5" s="451"/>
      <c r="E5" s="451"/>
      <c r="F5" s="451"/>
      <c r="G5" s="451"/>
      <c r="H5" s="451"/>
      <c r="I5" s="451"/>
      <c r="J5" s="451"/>
      <c r="K5" s="451"/>
      <c r="L5" s="451"/>
      <c r="M5" s="451"/>
      <c r="N5" s="451"/>
      <c r="O5" s="451"/>
      <c r="P5" s="451"/>
      <c r="Q5" s="451"/>
      <c r="R5" s="451"/>
      <c r="S5" s="451"/>
      <c r="T5" s="451"/>
      <c r="U5" s="451"/>
      <c r="V5" s="451"/>
      <c r="W5" s="451"/>
      <c r="X5" s="451"/>
      <c r="Y5" s="451"/>
      <c r="Z5" s="163">
        <v>2</v>
      </c>
      <c r="AA5" s="459" t="s">
        <v>363</v>
      </c>
      <c r="AB5" s="460"/>
    </row>
    <row r="6" spans="1:28" ht="15.75" customHeight="1" thickBot="1"/>
    <row r="7" spans="1:28" ht="20.25" customHeight="1" thickBot="1">
      <c r="B7" s="461" t="s">
        <v>357</v>
      </c>
      <c r="C7" s="462"/>
      <c r="D7" s="462"/>
      <c r="E7" s="462"/>
      <c r="F7" s="462"/>
      <c r="G7" s="462"/>
      <c r="H7" s="462"/>
      <c r="I7" s="462"/>
      <c r="J7" s="462"/>
      <c r="K7" s="462"/>
      <c r="L7" s="462"/>
      <c r="M7" s="462"/>
      <c r="N7" s="462"/>
      <c r="O7" s="462"/>
      <c r="P7" s="462"/>
      <c r="Q7" s="462"/>
      <c r="R7" s="462"/>
      <c r="S7" s="462"/>
      <c r="T7" s="462"/>
      <c r="U7" s="462"/>
      <c r="V7" s="462"/>
      <c r="W7" s="462"/>
      <c r="X7" s="462"/>
      <c r="Y7" s="462"/>
      <c r="Z7" s="462"/>
      <c r="AA7" s="462"/>
      <c r="AB7" s="463"/>
    </row>
    <row r="8" spans="1:28">
      <c r="B8" s="464" t="s">
        <v>60</v>
      </c>
      <c r="C8" s="465"/>
      <c r="D8" s="465"/>
      <c r="E8" s="466"/>
      <c r="F8" s="469" t="s">
        <v>61</v>
      </c>
      <c r="G8" s="470"/>
      <c r="H8" s="470"/>
      <c r="I8" s="470"/>
      <c r="J8" s="470"/>
      <c r="K8" s="470"/>
      <c r="L8" s="470"/>
      <c r="M8" s="470"/>
      <c r="N8" s="470"/>
      <c r="O8" s="470"/>
      <c r="P8" s="470"/>
      <c r="Q8" s="470"/>
      <c r="R8" s="470"/>
      <c r="S8" s="470"/>
      <c r="T8" s="470"/>
      <c r="U8" s="470"/>
      <c r="V8" s="470"/>
      <c r="W8" s="470"/>
      <c r="X8" s="470"/>
      <c r="Y8" s="470"/>
      <c r="Z8" s="470"/>
      <c r="AA8" s="470"/>
      <c r="AB8" s="471"/>
    </row>
    <row r="9" spans="1:28">
      <c r="B9" s="467"/>
      <c r="C9" s="439"/>
      <c r="D9" s="439"/>
      <c r="E9" s="468"/>
      <c r="F9" s="472" t="s">
        <v>62</v>
      </c>
      <c r="G9" s="440"/>
      <c r="H9" s="440"/>
      <c r="I9" s="440"/>
      <c r="J9" s="440"/>
      <c r="K9" s="440"/>
      <c r="L9" s="440"/>
      <c r="M9" s="440"/>
      <c r="N9" s="440"/>
      <c r="O9" s="439" t="s">
        <v>63</v>
      </c>
      <c r="P9" s="439"/>
      <c r="Q9" s="439"/>
      <c r="R9" s="439"/>
      <c r="S9" s="439"/>
      <c r="T9" s="439"/>
      <c r="U9" s="439" t="s">
        <v>64</v>
      </c>
      <c r="V9" s="473"/>
      <c r="W9" s="473"/>
      <c r="X9" s="473"/>
      <c r="Y9" s="473"/>
      <c r="Z9" s="439" t="s">
        <v>65</v>
      </c>
      <c r="AA9" s="439"/>
      <c r="AB9" s="468"/>
    </row>
    <row r="10" spans="1:28">
      <c r="B10" s="475" t="s">
        <v>66</v>
      </c>
      <c r="C10" s="439" t="s">
        <v>67</v>
      </c>
      <c r="D10" s="439" t="s">
        <v>68</v>
      </c>
      <c r="E10" s="468" t="s">
        <v>69</v>
      </c>
      <c r="F10" s="438" t="s">
        <v>61</v>
      </c>
      <c r="G10" s="439"/>
      <c r="H10" s="439"/>
      <c r="I10" s="439"/>
      <c r="J10" s="439"/>
      <c r="K10" s="439"/>
      <c r="L10" s="440" t="s">
        <v>70</v>
      </c>
      <c r="M10" s="440"/>
      <c r="N10" s="440"/>
      <c r="O10" s="439" t="s">
        <v>71</v>
      </c>
      <c r="P10" s="439"/>
      <c r="Q10" s="439"/>
      <c r="R10" s="439"/>
      <c r="S10" s="439"/>
      <c r="T10" s="439"/>
      <c r="U10" s="443" t="s">
        <v>72</v>
      </c>
      <c r="V10" s="443" t="s">
        <v>73</v>
      </c>
      <c r="W10" s="443" t="s">
        <v>74</v>
      </c>
      <c r="X10" s="443" t="s">
        <v>75</v>
      </c>
      <c r="Y10" s="443" t="s">
        <v>76</v>
      </c>
      <c r="Z10" s="443" t="s">
        <v>77</v>
      </c>
      <c r="AA10" s="443" t="s">
        <v>78</v>
      </c>
      <c r="AB10" s="436" t="s">
        <v>79</v>
      </c>
    </row>
    <row r="11" spans="1:28" ht="15" customHeight="1">
      <c r="B11" s="475"/>
      <c r="C11" s="439"/>
      <c r="D11" s="439"/>
      <c r="E11" s="468"/>
      <c r="F11" s="438" t="s">
        <v>80</v>
      </c>
      <c r="G11" s="439"/>
      <c r="H11" s="439"/>
      <c r="I11" s="439"/>
      <c r="J11" s="439"/>
      <c r="K11" s="439"/>
      <c r="L11" s="440" t="s">
        <v>81</v>
      </c>
      <c r="M11" s="440"/>
      <c r="N11" s="440"/>
      <c r="O11" s="439"/>
      <c r="P11" s="439"/>
      <c r="Q11" s="439"/>
      <c r="R11" s="439"/>
      <c r="S11" s="439"/>
      <c r="T11" s="439"/>
      <c r="U11" s="443"/>
      <c r="V11" s="443"/>
      <c r="W11" s="443"/>
      <c r="X11" s="443"/>
      <c r="Y11" s="443"/>
      <c r="Z11" s="443"/>
      <c r="AA11" s="443"/>
      <c r="AB11" s="436"/>
    </row>
    <row r="12" spans="1:28">
      <c r="B12" s="475"/>
      <c r="C12" s="439"/>
      <c r="D12" s="439"/>
      <c r="E12" s="468"/>
      <c r="F12" s="438"/>
      <c r="G12" s="439"/>
      <c r="H12" s="439"/>
      <c r="I12" s="439"/>
      <c r="J12" s="439"/>
      <c r="K12" s="439"/>
      <c r="L12" s="440"/>
      <c r="M12" s="440"/>
      <c r="N12" s="440"/>
      <c r="O12" s="439" t="s">
        <v>82</v>
      </c>
      <c r="P12" s="439"/>
      <c r="Q12" s="439" t="s">
        <v>83</v>
      </c>
      <c r="R12" s="439"/>
      <c r="S12" s="439" t="s">
        <v>84</v>
      </c>
      <c r="T12" s="439"/>
      <c r="U12" s="443"/>
      <c r="V12" s="443"/>
      <c r="W12" s="443"/>
      <c r="X12" s="443"/>
      <c r="Y12" s="443"/>
      <c r="Z12" s="443"/>
      <c r="AA12" s="443"/>
      <c r="AB12" s="436"/>
    </row>
    <row r="13" spans="1:28" ht="51.75" thickBot="1">
      <c r="B13" s="476"/>
      <c r="C13" s="441"/>
      <c r="D13" s="441"/>
      <c r="E13" s="474"/>
      <c r="F13" s="442" t="s">
        <v>82</v>
      </c>
      <c r="G13" s="441"/>
      <c r="H13" s="441" t="s">
        <v>83</v>
      </c>
      <c r="I13" s="441"/>
      <c r="J13" s="441" t="s">
        <v>85</v>
      </c>
      <c r="K13" s="441"/>
      <c r="L13" s="164" t="s">
        <v>86</v>
      </c>
      <c r="M13" s="164" t="s">
        <v>87</v>
      </c>
      <c r="N13" s="164" t="s">
        <v>88</v>
      </c>
      <c r="O13" s="441" t="s">
        <v>89</v>
      </c>
      <c r="P13" s="441"/>
      <c r="Q13" s="441" t="s">
        <v>89</v>
      </c>
      <c r="R13" s="441"/>
      <c r="S13" s="441"/>
      <c r="T13" s="441"/>
      <c r="U13" s="444"/>
      <c r="V13" s="444"/>
      <c r="W13" s="444"/>
      <c r="X13" s="444"/>
      <c r="Y13" s="444"/>
      <c r="Z13" s="444"/>
      <c r="AA13" s="444"/>
      <c r="AB13" s="437"/>
    </row>
    <row r="14" spans="1:28" ht="183.75" customHeight="1" thickBot="1">
      <c r="B14" s="165" t="s">
        <v>364</v>
      </c>
      <c r="C14" s="166" t="s">
        <v>365</v>
      </c>
      <c r="D14" s="167" t="s">
        <v>366</v>
      </c>
      <c r="E14" s="168" t="s">
        <v>367</v>
      </c>
      <c r="F14" s="166">
        <v>3</v>
      </c>
      <c r="G14" s="166" t="str">
        <f>IF(F14=1,"Muy Baja",IF(F14=2,"Baja", IF(F14=3,"Media",IF(F14=4,"Alta", IF(F14=5,"Muy Alta",)))))</f>
        <v>Media</v>
      </c>
      <c r="H14" s="166">
        <f>IF(I14="Moderado",3,IF(I14="Mayor",4,IF(I14="Catastrófico",5,)))</f>
        <v>3</v>
      </c>
      <c r="I14" s="166" t="s">
        <v>98</v>
      </c>
      <c r="J14" s="166">
        <f>H14*F14</f>
        <v>9</v>
      </c>
      <c r="K14" s="169" t="s">
        <v>98</v>
      </c>
      <c r="L14" s="170" t="s">
        <v>368</v>
      </c>
      <c r="M14" s="166">
        <v>100</v>
      </c>
      <c r="N14" s="166">
        <v>2</v>
      </c>
      <c r="O14" s="166">
        <v>1</v>
      </c>
      <c r="P14" s="166" t="str">
        <f>IF(O14=1,"Muy baja",IF(O14=2,"baja",IF(O14=3,"Media",IF(O14=4,"Alta", IF(O14=5,"Muy Alta",)))))</f>
        <v>Muy baja</v>
      </c>
      <c r="Q14" s="166">
        <v>3</v>
      </c>
      <c r="R14" s="166" t="str">
        <f>IF(Q14=3,"Moderado",IF(Q14=4,"Mayor",IF(Q14=5,"Catastrófico",)))</f>
        <v>Moderado</v>
      </c>
      <c r="S14" s="166">
        <f>Q14*O14</f>
        <v>3</v>
      </c>
      <c r="T14" s="171" t="str">
        <f>IF(S14=3,"Moderado",IF(S14=4,"Mayor",IF(S14=5,"Catastrófico",)))</f>
        <v>Moderado</v>
      </c>
      <c r="U14" s="172" t="s">
        <v>369</v>
      </c>
      <c r="V14" s="172" t="s">
        <v>370</v>
      </c>
      <c r="W14" s="172" t="s">
        <v>371</v>
      </c>
      <c r="X14" s="172" t="s">
        <v>372</v>
      </c>
      <c r="Y14" s="172" t="s">
        <v>110</v>
      </c>
      <c r="Z14" s="172"/>
      <c r="AA14" s="172"/>
      <c r="AB14" s="173"/>
    </row>
    <row r="15" spans="1:28" ht="48" customHeight="1">
      <c r="B15" s="431" t="s">
        <v>373</v>
      </c>
      <c r="C15" s="174" t="s">
        <v>365</v>
      </c>
      <c r="D15" s="363" t="s">
        <v>374</v>
      </c>
      <c r="E15" s="433" t="s">
        <v>367</v>
      </c>
      <c r="F15" s="365">
        <v>3</v>
      </c>
      <c r="G15" s="350" t="str">
        <f>IF(F15=1,"Muy Baja",IF(F15=2,"Baja", IF(F15=3,"Media",IF(F15=4,"Alta", IF(F15=5,"Muy Alta",)))))</f>
        <v>Media</v>
      </c>
      <c r="H15" s="350">
        <f>IF(I15="Moderado",3,IF(I15="Mayor",4,IF(I15="Catastrófico",5,)))</f>
        <v>4</v>
      </c>
      <c r="I15" s="350" t="s">
        <v>105</v>
      </c>
      <c r="J15" s="350">
        <f>+F15*H15</f>
        <v>12</v>
      </c>
      <c r="K15" s="427" t="s">
        <v>95</v>
      </c>
      <c r="L15" s="430" t="s">
        <v>375</v>
      </c>
      <c r="M15" s="351">
        <v>100</v>
      </c>
      <c r="N15" s="350">
        <v>1</v>
      </c>
      <c r="O15" s="350">
        <v>1</v>
      </c>
      <c r="P15" s="350" t="str">
        <f>IF(O15=1,"Muy baja",IF(O15=2,"baja",IF(O15=3,"Media",IF(O15=4,"Alta", IF(O15=5,"Muy Alta",)))))</f>
        <v>Muy baja</v>
      </c>
      <c r="Q15" s="350">
        <v>3</v>
      </c>
      <c r="R15" s="350" t="str">
        <f>IF(Q15=3,"Moderado",IF(Q15=4,"Mayor",IF(Q15=5,"Catastrófico",)))</f>
        <v>Moderado</v>
      </c>
      <c r="S15" s="350">
        <f>+O15*Q15</f>
        <v>3</v>
      </c>
      <c r="T15" s="356" t="str">
        <f>IF(S15=3,"Moderado",IF(S15=4,"Mayor",IF(S15=5,"Catastrófico",)))</f>
        <v>Moderado</v>
      </c>
      <c r="U15" s="357" t="s">
        <v>376</v>
      </c>
      <c r="V15" s="358">
        <v>46022</v>
      </c>
      <c r="W15" s="350" t="s">
        <v>34</v>
      </c>
      <c r="X15" s="350" t="s">
        <v>377</v>
      </c>
      <c r="Y15" s="350" t="s">
        <v>110</v>
      </c>
      <c r="Z15" s="420"/>
      <c r="AA15" s="423"/>
      <c r="AB15" s="353">
        <f>1/1</f>
        <v>1</v>
      </c>
    </row>
    <row r="16" spans="1:28" ht="142.5" customHeight="1">
      <c r="B16" s="432"/>
      <c r="C16" s="175" t="s">
        <v>378</v>
      </c>
      <c r="D16" s="325"/>
      <c r="E16" s="434"/>
      <c r="F16" s="327"/>
      <c r="G16" s="302"/>
      <c r="H16" s="302"/>
      <c r="I16" s="302"/>
      <c r="J16" s="302"/>
      <c r="K16" s="428"/>
      <c r="L16" s="318"/>
      <c r="M16" s="341"/>
      <c r="N16" s="302"/>
      <c r="O16" s="302"/>
      <c r="P16" s="302"/>
      <c r="Q16" s="302"/>
      <c r="R16" s="302"/>
      <c r="S16" s="302"/>
      <c r="T16" s="309"/>
      <c r="U16" s="311"/>
      <c r="V16" s="313"/>
      <c r="W16" s="302"/>
      <c r="X16" s="302"/>
      <c r="Y16" s="302"/>
      <c r="Z16" s="421"/>
      <c r="AA16" s="302"/>
      <c r="AB16" s="333"/>
    </row>
    <row r="17" spans="2:28" ht="141" customHeight="1" thickBot="1">
      <c r="B17" s="399"/>
      <c r="C17" s="176" t="s">
        <v>379</v>
      </c>
      <c r="D17" s="328"/>
      <c r="E17" s="435"/>
      <c r="F17" s="331"/>
      <c r="G17" s="303"/>
      <c r="H17" s="303"/>
      <c r="I17" s="303"/>
      <c r="J17" s="303"/>
      <c r="K17" s="429"/>
      <c r="L17" s="177" t="s">
        <v>380</v>
      </c>
      <c r="M17" s="178">
        <v>85</v>
      </c>
      <c r="N17" s="303"/>
      <c r="O17" s="303"/>
      <c r="P17" s="303"/>
      <c r="Q17" s="303"/>
      <c r="R17" s="303"/>
      <c r="S17" s="303"/>
      <c r="T17" s="310"/>
      <c r="U17" s="312"/>
      <c r="V17" s="314"/>
      <c r="W17" s="303"/>
      <c r="X17" s="303"/>
      <c r="Y17" s="303"/>
      <c r="Z17" s="422"/>
      <c r="AA17" s="303"/>
      <c r="AB17" s="335"/>
    </row>
    <row r="18" spans="2:28" ht="124.5" customHeight="1">
      <c r="B18" s="424" t="s">
        <v>381</v>
      </c>
      <c r="C18" s="174" t="s">
        <v>125</v>
      </c>
      <c r="D18" s="363" t="s">
        <v>382</v>
      </c>
      <c r="E18" s="364" t="s">
        <v>104</v>
      </c>
      <c r="F18" s="365">
        <v>3</v>
      </c>
      <c r="G18" s="350" t="str">
        <f>IF(F18=1,"Muy Baja",IF(F18=2,"Baja", IF(F18=3,"Media",IF(F18=4,"Alta", IF(F18=5,"Muy Alta",)))))</f>
        <v>Media</v>
      </c>
      <c r="H18" s="350">
        <f>IF(I18="Moderado",3,IF(I18="Mayor",4,IF(I18="Catastrófico",5,)))</f>
        <v>4</v>
      </c>
      <c r="I18" s="350" t="s">
        <v>105</v>
      </c>
      <c r="J18" s="350">
        <f>+$F18*$H18</f>
        <v>12</v>
      </c>
      <c r="K18" s="350" t="s">
        <v>95</v>
      </c>
      <c r="L18" s="179" t="s">
        <v>383</v>
      </c>
      <c r="M18" s="180">
        <v>95</v>
      </c>
      <c r="N18" s="350">
        <v>2</v>
      </c>
      <c r="O18" s="350">
        <f ca="1">IF(P18="Muy baja",1,IF(P18="Baja",2,IF(P18="Media",3,IF(P18="Alta",4, IF(P18="Muy Alta",5,)))))</f>
        <v>1</v>
      </c>
      <c r="P18" s="350">
        <f ca="1">IF(O18=1,"Muy baja",IF(O18=2,"baja",IF(O18=3,"Media",IF(O18=4,"Alta", IF(O18=5,"Muy Alta",)))))</f>
        <v>0</v>
      </c>
      <c r="Q18" s="350">
        <f>IF(R18="Moderado",3,IF(R18="Mayor",4,IF(R18="Catastrófico",5,)))</f>
        <v>4</v>
      </c>
      <c r="R18" s="350" t="s">
        <v>105</v>
      </c>
      <c r="S18" s="350">
        <f ca="1">+O18*Q18</f>
        <v>4</v>
      </c>
      <c r="T18" s="356" t="str">
        <f ca="1">IF(S18=3,"Moderado",IF(S18=4,"Mayor",IF(S18=5,"Catastrófico",)))</f>
        <v>Mayor</v>
      </c>
      <c r="U18" s="357" t="s">
        <v>384</v>
      </c>
      <c r="V18" s="358" t="s">
        <v>385</v>
      </c>
      <c r="W18" s="350" t="s">
        <v>386</v>
      </c>
      <c r="X18" s="350" t="s">
        <v>387</v>
      </c>
      <c r="Y18" s="350" t="s">
        <v>110</v>
      </c>
      <c r="Z18" s="415"/>
      <c r="AA18" s="417"/>
      <c r="AB18" s="409">
        <v>0.5</v>
      </c>
    </row>
    <row r="19" spans="2:28" ht="200.25" customHeight="1">
      <c r="B19" s="425"/>
      <c r="C19" s="175" t="s">
        <v>388</v>
      </c>
      <c r="D19" s="325"/>
      <c r="E19" s="326"/>
      <c r="F19" s="327"/>
      <c r="G19" s="302"/>
      <c r="H19" s="302"/>
      <c r="I19" s="302"/>
      <c r="J19" s="302"/>
      <c r="K19" s="302"/>
      <c r="L19" s="181" t="s">
        <v>389</v>
      </c>
      <c r="M19" s="182">
        <v>100</v>
      </c>
      <c r="N19" s="302"/>
      <c r="O19" s="302"/>
      <c r="P19" s="302"/>
      <c r="Q19" s="302"/>
      <c r="R19" s="302"/>
      <c r="S19" s="302"/>
      <c r="T19" s="309"/>
      <c r="U19" s="311"/>
      <c r="V19" s="313"/>
      <c r="W19" s="302"/>
      <c r="X19" s="302"/>
      <c r="Y19" s="302"/>
      <c r="Z19" s="416"/>
      <c r="AA19" s="418"/>
      <c r="AB19" s="410"/>
    </row>
    <row r="20" spans="2:28" ht="118.5" customHeight="1">
      <c r="B20" s="425"/>
      <c r="C20" s="175" t="s">
        <v>390</v>
      </c>
      <c r="D20" s="325"/>
      <c r="E20" s="326"/>
      <c r="F20" s="327"/>
      <c r="G20" s="302"/>
      <c r="H20" s="302"/>
      <c r="I20" s="302"/>
      <c r="J20" s="302"/>
      <c r="K20" s="302"/>
      <c r="L20" s="181" t="s">
        <v>391</v>
      </c>
      <c r="M20" s="182">
        <v>100</v>
      </c>
      <c r="N20" s="302"/>
      <c r="O20" s="302"/>
      <c r="P20" s="302"/>
      <c r="Q20" s="302"/>
      <c r="R20" s="302"/>
      <c r="S20" s="302"/>
      <c r="T20" s="309"/>
      <c r="U20" s="311"/>
      <c r="V20" s="313"/>
      <c r="W20" s="302"/>
      <c r="X20" s="302"/>
      <c r="Y20" s="302"/>
      <c r="Z20" s="416"/>
      <c r="AA20" s="419"/>
      <c r="AB20" s="410"/>
    </row>
    <row r="21" spans="2:28" ht="74.25" customHeight="1">
      <c r="B21" s="425"/>
      <c r="C21" s="175" t="s">
        <v>392</v>
      </c>
      <c r="D21" s="325" t="s">
        <v>393</v>
      </c>
      <c r="E21" s="326" t="s">
        <v>104</v>
      </c>
      <c r="F21" s="327">
        <f ca="1">IF(G21="Muy baja",1,IF(G21="Baja",2,IF(G21="Media",3,IF(G21="Alta",4, IF(G21="Muy Alta",5,)))))</f>
        <v>3</v>
      </c>
      <c r="G21" s="302" t="str">
        <f ca="1">IF(F21=1,"Muy Baja",IF(F21=2,"Baja", IF(F21=3,"Media",IF(F21=4,"Alta", IF(F21=5,"Muy Alta",)))))</f>
        <v>Media</v>
      </c>
      <c r="H21" s="302">
        <f>IF(I21="Moderado",3,IF(I21="Mayor",4,IF(I21="Catastrófico",5,)))</f>
        <v>4</v>
      </c>
      <c r="I21" s="302" t="s">
        <v>105</v>
      </c>
      <c r="J21" s="302">
        <f ca="1">+$F21*$H21</f>
        <v>12</v>
      </c>
      <c r="K21" s="302" t="s">
        <v>95</v>
      </c>
      <c r="L21" s="322" t="s">
        <v>394</v>
      </c>
      <c r="M21" s="302">
        <v>95</v>
      </c>
      <c r="N21" s="302">
        <v>2</v>
      </c>
      <c r="O21" s="302">
        <f ca="1">IF(P21="Muy baja",1,IF(P21="Baja",2,IF(P21="Media",3,IF(P21="Alta",4, IF(P21="Muy Alta",5,)))))</f>
        <v>1</v>
      </c>
      <c r="P21" s="341" t="str">
        <f t="shared" ref="P21" ca="1" si="0">IF(O21=1,"Muy baja",IF(O21=2,"baja",IF(O21=3,"Media",IF(O21=4,"Alta", IF(O21=5,"Muy Alta",)))))</f>
        <v>Muy baja</v>
      </c>
      <c r="Q21" s="302">
        <f>IF(R21="Moderado",3,IF(R21="Mayor",4,IF(R21="Catastrófico",5,)))</f>
        <v>4</v>
      </c>
      <c r="R21" s="302" t="s">
        <v>105</v>
      </c>
      <c r="S21" s="302">
        <f ca="1">+O21*Q21</f>
        <v>4</v>
      </c>
      <c r="T21" s="404" t="str">
        <f ca="1">IF(S21=3,"Moderado",IF(S21=4,"Mayor",IF(S21=5,"Catastrófico",)))</f>
        <v>Mayor</v>
      </c>
      <c r="U21" s="311" t="s">
        <v>395</v>
      </c>
      <c r="V21" s="313" t="s">
        <v>396</v>
      </c>
      <c r="W21" s="302" t="s">
        <v>397</v>
      </c>
      <c r="X21" s="302" t="s">
        <v>398</v>
      </c>
      <c r="Y21" s="302" t="s">
        <v>110</v>
      </c>
      <c r="Z21" s="412"/>
      <c r="AA21" s="413"/>
      <c r="AB21" s="414">
        <v>0.5</v>
      </c>
    </row>
    <row r="22" spans="2:28" ht="66" customHeight="1">
      <c r="B22" s="425"/>
      <c r="C22" s="175" t="s">
        <v>125</v>
      </c>
      <c r="D22" s="325"/>
      <c r="E22" s="326"/>
      <c r="F22" s="327"/>
      <c r="G22" s="302"/>
      <c r="H22" s="302"/>
      <c r="I22" s="302"/>
      <c r="J22" s="302"/>
      <c r="K22" s="302"/>
      <c r="L22" s="322"/>
      <c r="M22" s="302"/>
      <c r="N22" s="302"/>
      <c r="O22" s="302"/>
      <c r="P22" s="302"/>
      <c r="Q22" s="302"/>
      <c r="R22" s="302"/>
      <c r="S22" s="302"/>
      <c r="T22" s="309"/>
      <c r="U22" s="311"/>
      <c r="V22" s="313"/>
      <c r="W22" s="302"/>
      <c r="X22" s="302"/>
      <c r="Y22" s="302"/>
      <c r="Z22" s="412"/>
      <c r="AA22" s="309"/>
      <c r="AB22" s="414"/>
    </row>
    <row r="23" spans="2:28" ht="134.25" customHeight="1">
      <c r="B23" s="425"/>
      <c r="C23" s="175" t="s">
        <v>390</v>
      </c>
      <c r="D23" s="325"/>
      <c r="E23" s="326"/>
      <c r="F23" s="327"/>
      <c r="G23" s="302"/>
      <c r="H23" s="302"/>
      <c r="I23" s="302"/>
      <c r="J23" s="302"/>
      <c r="K23" s="302"/>
      <c r="L23" s="181" t="s">
        <v>399</v>
      </c>
      <c r="M23" s="182">
        <v>85</v>
      </c>
      <c r="N23" s="302"/>
      <c r="O23" s="302"/>
      <c r="P23" s="302"/>
      <c r="Q23" s="302"/>
      <c r="R23" s="302"/>
      <c r="S23" s="302"/>
      <c r="T23" s="309"/>
      <c r="U23" s="311"/>
      <c r="V23" s="313"/>
      <c r="W23" s="302"/>
      <c r="X23" s="302"/>
      <c r="Y23" s="302"/>
      <c r="Z23" s="412"/>
      <c r="AA23" s="309"/>
      <c r="AB23" s="414"/>
    </row>
    <row r="24" spans="2:28" ht="176.25" customHeight="1">
      <c r="B24" s="425"/>
      <c r="C24" s="175" t="s">
        <v>400</v>
      </c>
      <c r="D24" s="325" t="s">
        <v>401</v>
      </c>
      <c r="E24" s="326" t="s">
        <v>104</v>
      </c>
      <c r="F24" s="327">
        <v>3</v>
      </c>
      <c r="G24" s="302" t="str">
        <f>IF(F24=1,"Muy Baja",IF(F24=2,"Baja", IF(F24=3,"Media",IF(F24=4,"Alta", IF(F24=5,"Muy Alta",)))))</f>
        <v>Media</v>
      </c>
      <c r="H24" s="302">
        <f>IF(I24="Moderado",3,IF(I24="Mayor",4,IF(I24="Catastrófico",5,)))</f>
        <v>4</v>
      </c>
      <c r="I24" s="302" t="s">
        <v>105</v>
      </c>
      <c r="J24" s="302">
        <f>+$F24*$H24</f>
        <v>12</v>
      </c>
      <c r="K24" s="302" t="s">
        <v>95</v>
      </c>
      <c r="L24" s="141" t="s">
        <v>402</v>
      </c>
      <c r="M24" s="182">
        <v>100</v>
      </c>
      <c r="N24" s="302">
        <v>2</v>
      </c>
      <c r="O24" s="302">
        <f ca="1">IF(P24="Muy baja",1,IF(P24="Baja",2,IF(P24="Media",3,IF(P24="Alta",4, IF(P24="Muy Alta",5,)))))</f>
        <v>1</v>
      </c>
      <c r="P24" s="341" t="str">
        <f t="shared" ref="P24" ca="1" si="1">IF(O24=1,"Muy baja",IF(O24=2,"baja",IF(O24=3,"Media",IF(O24=4,"Alta", IF(O24=5,"Muy Alta",)))))</f>
        <v>Muy baja</v>
      </c>
      <c r="Q24" s="302">
        <f>IF(R24="Moderado",3,IF(R24="Mayor",4,IF(R24="Catastrófico",5,)))</f>
        <v>4</v>
      </c>
      <c r="R24" s="302" t="s">
        <v>105</v>
      </c>
      <c r="S24" s="302">
        <f ca="1">+O24*Q24</f>
        <v>4</v>
      </c>
      <c r="T24" s="404" t="str">
        <f ca="1">IF(S24=3,"Moderado",IF(S24=4,"Mayor",IF(S24=5,"Catastrófico",)))</f>
        <v>Mayor</v>
      </c>
      <c r="U24" s="311" t="s">
        <v>403</v>
      </c>
      <c r="V24" s="313" t="s">
        <v>404</v>
      </c>
      <c r="W24" s="313" t="s">
        <v>405</v>
      </c>
      <c r="X24" s="313" t="s">
        <v>406</v>
      </c>
      <c r="Y24" s="302" t="s">
        <v>110</v>
      </c>
      <c r="Z24" s="302"/>
      <c r="AA24" s="309"/>
      <c r="AB24" s="411">
        <f>1/1</f>
        <v>1</v>
      </c>
    </row>
    <row r="25" spans="2:28" ht="176.25" customHeight="1">
      <c r="B25" s="425"/>
      <c r="C25" s="175" t="s">
        <v>407</v>
      </c>
      <c r="D25" s="325"/>
      <c r="E25" s="326"/>
      <c r="F25" s="327"/>
      <c r="G25" s="302"/>
      <c r="H25" s="302"/>
      <c r="I25" s="302"/>
      <c r="J25" s="302"/>
      <c r="K25" s="302"/>
      <c r="L25" s="141" t="s">
        <v>408</v>
      </c>
      <c r="M25" s="182">
        <v>100</v>
      </c>
      <c r="N25" s="302"/>
      <c r="O25" s="302"/>
      <c r="P25" s="302"/>
      <c r="Q25" s="302"/>
      <c r="R25" s="302"/>
      <c r="S25" s="302"/>
      <c r="T25" s="309"/>
      <c r="U25" s="311"/>
      <c r="V25" s="313"/>
      <c r="W25" s="313"/>
      <c r="X25" s="313"/>
      <c r="Y25" s="302"/>
      <c r="Z25" s="302"/>
      <c r="AA25" s="309"/>
      <c r="AB25" s="411"/>
    </row>
    <row r="26" spans="2:28" ht="208.5" customHeight="1">
      <c r="B26" s="425"/>
      <c r="C26" s="175" t="s">
        <v>409</v>
      </c>
      <c r="D26" s="325"/>
      <c r="E26" s="326"/>
      <c r="F26" s="327"/>
      <c r="G26" s="302"/>
      <c r="H26" s="302"/>
      <c r="I26" s="302"/>
      <c r="J26" s="302"/>
      <c r="K26" s="302"/>
      <c r="L26" s="141" t="s">
        <v>410</v>
      </c>
      <c r="M26" s="182">
        <v>100</v>
      </c>
      <c r="N26" s="302"/>
      <c r="O26" s="302"/>
      <c r="P26" s="302"/>
      <c r="Q26" s="302"/>
      <c r="R26" s="302"/>
      <c r="S26" s="302"/>
      <c r="T26" s="309"/>
      <c r="U26" s="311"/>
      <c r="V26" s="313"/>
      <c r="W26" s="313"/>
      <c r="X26" s="313"/>
      <c r="Y26" s="302"/>
      <c r="Z26" s="302"/>
      <c r="AA26" s="309"/>
      <c r="AB26" s="411"/>
    </row>
    <row r="27" spans="2:28" ht="158.25" customHeight="1">
      <c r="B27" s="425"/>
      <c r="C27" s="175" t="s">
        <v>411</v>
      </c>
      <c r="D27" s="325" t="s">
        <v>412</v>
      </c>
      <c r="E27" s="326" t="s">
        <v>413</v>
      </c>
      <c r="F27" s="327">
        <v>3</v>
      </c>
      <c r="G27" s="302" t="str">
        <f>IF(F27=1,"Muy Baja",IF(F27=2,"Baja", IF(F27=3,"Media",IF(F27=4,"Alta", IF(F27=5,"Muy Alta",)))))</f>
        <v>Media</v>
      </c>
      <c r="H27" s="302">
        <f>IF(I27="Moderado",3,IF(I27="Mayor",4,IF(I27="Catastrófico",5,)))</f>
        <v>4</v>
      </c>
      <c r="I27" s="302" t="s">
        <v>105</v>
      </c>
      <c r="J27" s="302">
        <f>+$F27*$H27</f>
        <v>12</v>
      </c>
      <c r="K27" s="302" t="s">
        <v>95</v>
      </c>
      <c r="L27" s="183" t="s">
        <v>414</v>
      </c>
      <c r="M27" s="302">
        <v>100</v>
      </c>
      <c r="N27" s="302">
        <v>2</v>
      </c>
      <c r="O27" s="302">
        <f ca="1">IF(P27="Muy baja",1,IF(P27="Baja",2,IF(P27="Media",3,IF(P27="Alta",4, IF(P27="Muy Alta",5,)))))</f>
        <v>1</v>
      </c>
      <c r="P27" s="341" t="str">
        <f t="shared" ref="P27" ca="1" si="2">IF(O27=1,"Muy baja",IF(O27=2,"baja",IF(O27=3,"Media",IF(O27=4,"Alta", IF(O27=5,"Muy Alta",)))))</f>
        <v>Muy baja</v>
      </c>
      <c r="Q27" s="302">
        <f>IF(R27="Moderado",3,IF(R27="Mayor",4,IF(R27="Catastrófico",5,)))</f>
        <v>4</v>
      </c>
      <c r="R27" s="302" t="s">
        <v>105</v>
      </c>
      <c r="S27" s="302">
        <f ca="1">+O27*Q27</f>
        <v>4</v>
      </c>
      <c r="T27" s="404" t="str">
        <f ca="1">IF(S27=3,"Moderado",IF(S27=4,"Mayor",IF(S27=5,"Catastrófico",)))</f>
        <v>Mayor</v>
      </c>
      <c r="U27" s="311" t="s">
        <v>415</v>
      </c>
      <c r="V27" s="313" t="s">
        <v>416</v>
      </c>
      <c r="W27" s="302" t="s">
        <v>417</v>
      </c>
      <c r="X27" s="302" t="s">
        <v>418</v>
      </c>
      <c r="Y27" s="302" t="s">
        <v>419</v>
      </c>
      <c r="Z27" s="184"/>
      <c r="AA27" s="185"/>
      <c r="AB27" s="406">
        <v>1</v>
      </c>
    </row>
    <row r="28" spans="2:28" ht="223.5" customHeight="1" thickBot="1">
      <c r="B28" s="426"/>
      <c r="C28" s="176" t="s">
        <v>420</v>
      </c>
      <c r="D28" s="328"/>
      <c r="E28" s="373"/>
      <c r="F28" s="331"/>
      <c r="G28" s="303"/>
      <c r="H28" s="303"/>
      <c r="I28" s="303"/>
      <c r="J28" s="303"/>
      <c r="K28" s="303"/>
      <c r="L28" s="177" t="s">
        <v>421</v>
      </c>
      <c r="M28" s="303"/>
      <c r="N28" s="303"/>
      <c r="O28" s="303"/>
      <c r="P28" s="303"/>
      <c r="Q28" s="303"/>
      <c r="R28" s="303"/>
      <c r="S28" s="303"/>
      <c r="T28" s="310"/>
      <c r="U28" s="312"/>
      <c r="V28" s="408"/>
      <c r="W28" s="303"/>
      <c r="X28" s="303"/>
      <c r="Y28" s="303"/>
      <c r="Z28" s="186"/>
      <c r="AA28" s="187"/>
      <c r="AB28" s="407"/>
    </row>
    <row r="29" spans="2:28" ht="240.75" customHeight="1">
      <c r="B29" s="398" t="s">
        <v>422</v>
      </c>
      <c r="C29" s="188" t="s">
        <v>423</v>
      </c>
      <c r="D29" s="355" t="s">
        <v>424</v>
      </c>
      <c r="E29" s="400" t="s">
        <v>425</v>
      </c>
      <c r="F29" s="401">
        <v>3</v>
      </c>
      <c r="G29" s="341" t="str">
        <f>IF(F29=1,"Muy Baja",IF(F29=2,"Baja", IF(F29=3,"Media",IF(F29=4,"Alta", IF(F29=5,"Muy Alta",)))))</f>
        <v>Media</v>
      </c>
      <c r="H29" s="341">
        <f>IF(I29="Moderado",3,IF(I29="Mayor",4,IF(I29="Catastrófico",5,)))</f>
        <v>4</v>
      </c>
      <c r="I29" s="341" t="s">
        <v>105</v>
      </c>
      <c r="J29" s="341">
        <f>+$F29*$H29</f>
        <v>12</v>
      </c>
      <c r="K29" s="341" t="s">
        <v>95</v>
      </c>
      <c r="L29" s="188" t="s">
        <v>426</v>
      </c>
      <c r="M29" s="189">
        <v>80</v>
      </c>
      <c r="N29" s="341">
        <v>0</v>
      </c>
      <c r="O29" s="341">
        <f>IF(P29="Muy baja",1,IF(P29="Baja",2,IF(P29="Media",3,IF(P29="Alta",4, IF(P29="Muy Alta",5,)))))</f>
        <v>3</v>
      </c>
      <c r="P29" s="341" t="s">
        <v>93</v>
      </c>
      <c r="Q29" s="341">
        <f>IF(R29="Moderado",3,IF(R29="Mayor",4,IF(R29="Catastrófico",5,)))</f>
        <v>4</v>
      </c>
      <c r="R29" s="341" t="s">
        <v>105</v>
      </c>
      <c r="S29" s="341">
        <f>+O29*Q29</f>
        <v>12</v>
      </c>
      <c r="T29" s="404" t="s">
        <v>95</v>
      </c>
      <c r="U29" s="405" t="s">
        <v>427</v>
      </c>
      <c r="V29" s="349" t="s">
        <v>428</v>
      </c>
      <c r="W29" s="341" t="s">
        <v>153</v>
      </c>
      <c r="X29" s="341" t="s">
        <v>429</v>
      </c>
      <c r="Y29" s="341" t="s">
        <v>110</v>
      </c>
      <c r="Z29" s="341"/>
      <c r="AA29" s="341"/>
      <c r="AB29" s="402"/>
    </row>
    <row r="30" spans="2:28" ht="174" customHeight="1" thickBot="1">
      <c r="B30" s="399"/>
      <c r="C30" s="177" t="s">
        <v>430</v>
      </c>
      <c r="D30" s="328"/>
      <c r="E30" s="373" t="s">
        <v>425</v>
      </c>
      <c r="F30" s="331"/>
      <c r="G30" s="303"/>
      <c r="H30" s="303"/>
      <c r="I30" s="303"/>
      <c r="J30" s="303"/>
      <c r="K30" s="303"/>
      <c r="L30" s="177" t="s">
        <v>431</v>
      </c>
      <c r="M30" s="178">
        <v>80</v>
      </c>
      <c r="N30" s="303"/>
      <c r="O30" s="303"/>
      <c r="P30" s="303"/>
      <c r="Q30" s="303"/>
      <c r="R30" s="303"/>
      <c r="S30" s="303"/>
      <c r="T30" s="310"/>
      <c r="U30" s="312"/>
      <c r="V30" s="314"/>
      <c r="W30" s="303"/>
      <c r="X30" s="303"/>
      <c r="Y30" s="303"/>
      <c r="Z30" s="303"/>
      <c r="AA30" s="303"/>
      <c r="AB30" s="403"/>
    </row>
    <row r="31" spans="2:28" ht="298.5" customHeight="1">
      <c r="B31" s="395" t="s">
        <v>432</v>
      </c>
      <c r="C31" s="174" t="s">
        <v>125</v>
      </c>
      <c r="D31" s="363" t="s">
        <v>433</v>
      </c>
      <c r="E31" s="364" t="s">
        <v>104</v>
      </c>
      <c r="F31" s="365">
        <v>3</v>
      </c>
      <c r="G31" s="350" t="str">
        <f>IF(F31=1,"Muy Baja",IF(F31=2,"Baja", IF(F31=3,"Media",IF(F31=4,"Alta", IF(F31=5,"Muy Alta",)))))</f>
        <v>Media</v>
      </c>
      <c r="H31" s="350">
        <f>IF(I31="Moderado",3,IF(I31="Mayor",4,IF(I31="Catastrófico",5,)))</f>
        <v>4</v>
      </c>
      <c r="I31" s="350" t="s">
        <v>105</v>
      </c>
      <c r="J31" s="350">
        <f>+$F31*$H31</f>
        <v>12</v>
      </c>
      <c r="K31" s="350" t="s">
        <v>95</v>
      </c>
      <c r="L31" s="179" t="s">
        <v>434</v>
      </c>
      <c r="M31" s="180">
        <v>100</v>
      </c>
      <c r="N31" s="350">
        <v>2</v>
      </c>
      <c r="O31" s="350">
        <f>IF(P31="Muy baja",1,IF(P31="Baja",2,IF(P31="Media",3,IF(P31="Alta",4, IF(P31="Muy Alta",5,)))))</f>
        <v>1</v>
      </c>
      <c r="P31" s="350" t="s">
        <v>107</v>
      </c>
      <c r="Q31" s="350">
        <f>IF(R31="Moderado",3,IF(R31="Mayor",4,IF(R31="Catastrófico",5,)))</f>
        <v>4</v>
      </c>
      <c r="R31" s="350" t="s">
        <v>105</v>
      </c>
      <c r="S31" s="350">
        <f>+O31*Q31</f>
        <v>4</v>
      </c>
      <c r="T31" s="356" t="s">
        <v>95</v>
      </c>
      <c r="U31" s="357" t="s">
        <v>435</v>
      </c>
      <c r="V31" s="358" t="s">
        <v>436</v>
      </c>
      <c r="W31" s="350" t="s">
        <v>437</v>
      </c>
      <c r="X31" s="350" t="s">
        <v>438</v>
      </c>
      <c r="Y31" s="350" t="s">
        <v>110</v>
      </c>
      <c r="Z31" s="350"/>
      <c r="AA31" s="392"/>
      <c r="AB31" s="353">
        <f>1/1</f>
        <v>1</v>
      </c>
    </row>
    <row r="32" spans="2:28" ht="71.25" customHeight="1">
      <c r="B32" s="396"/>
      <c r="C32" s="175" t="s">
        <v>439</v>
      </c>
      <c r="D32" s="325"/>
      <c r="E32" s="326"/>
      <c r="F32" s="327"/>
      <c r="G32" s="302"/>
      <c r="H32" s="302"/>
      <c r="I32" s="302"/>
      <c r="J32" s="302"/>
      <c r="K32" s="302"/>
      <c r="L32" s="322" t="s">
        <v>440</v>
      </c>
      <c r="M32" s="302">
        <v>100</v>
      </c>
      <c r="N32" s="302"/>
      <c r="O32" s="302"/>
      <c r="P32" s="302"/>
      <c r="Q32" s="302"/>
      <c r="R32" s="302"/>
      <c r="S32" s="302"/>
      <c r="T32" s="309"/>
      <c r="U32" s="311"/>
      <c r="V32" s="313"/>
      <c r="W32" s="302"/>
      <c r="X32" s="302"/>
      <c r="Y32" s="302"/>
      <c r="Z32" s="302"/>
      <c r="AA32" s="393"/>
      <c r="AB32" s="333"/>
    </row>
    <row r="33" spans="2:28" ht="75" customHeight="1" thickBot="1">
      <c r="B33" s="397"/>
      <c r="C33" s="176" t="s">
        <v>441</v>
      </c>
      <c r="D33" s="328"/>
      <c r="E33" s="373"/>
      <c r="F33" s="331"/>
      <c r="G33" s="303"/>
      <c r="H33" s="303"/>
      <c r="I33" s="303"/>
      <c r="J33" s="303"/>
      <c r="K33" s="303"/>
      <c r="L33" s="372"/>
      <c r="M33" s="303"/>
      <c r="N33" s="303"/>
      <c r="O33" s="303"/>
      <c r="P33" s="303"/>
      <c r="Q33" s="303"/>
      <c r="R33" s="303"/>
      <c r="S33" s="303"/>
      <c r="T33" s="310"/>
      <c r="U33" s="312"/>
      <c r="V33" s="314"/>
      <c r="W33" s="303"/>
      <c r="X33" s="303"/>
      <c r="Y33" s="303"/>
      <c r="Z33" s="303"/>
      <c r="AA33" s="394"/>
      <c r="AB33" s="335"/>
    </row>
    <row r="34" spans="2:28" ht="157.5" customHeight="1">
      <c r="B34" s="389" t="s">
        <v>90</v>
      </c>
      <c r="C34" s="174" t="s">
        <v>442</v>
      </c>
      <c r="D34" s="363" t="s">
        <v>443</v>
      </c>
      <c r="E34" s="364" t="s">
        <v>444</v>
      </c>
      <c r="F34" s="365">
        <v>3</v>
      </c>
      <c r="G34" s="350" t="str">
        <f>IF(F34=1,"Muy Baja",IF(F34=2,"Baja", IF(F34=3,"Media",IF(F34=4,"Alta", IF(F34=5,"Muy Alta",)))))</f>
        <v>Media</v>
      </c>
      <c r="H34" s="350">
        <f>IF(I34="Moderado",3,IF(I34="Mayor",4,IF(I34="Catastrófico",5,)))</f>
        <v>4</v>
      </c>
      <c r="I34" s="350" t="s">
        <v>105</v>
      </c>
      <c r="J34" s="350">
        <f>+$F34*$H34</f>
        <v>12</v>
      </c>
      <c r="K34" s="350" t="s">
        <v>95</v>
      </c>
      <c r="L34" s="179" t="s">
        <v>445</v>
      </c>
      <c r="M34" s="180">
        <v>85</v>
      </c>
      <c r="N34" s="350">
        <v>1</v>
      </c>
      <c r="O34" s="350">
        <f>IF(P34="Muy baja",1,IF(P34="Baja",2,IF(P34="Media",3,IF(P34="Alta",4, IF(P34="Muy Alta",5,)))))</f>
        <v>2</v>
      </c>
      <c r="P34" s="350" t="s">
        <v>97</v>
      </c>
      <c r="Q34" s="350">
        <f>IF(R34="Moderado",3,IF(R34="Mayor",4,IF(R34="Catastrófico",5,)))</f>
        <v>4</v>
      </c>
      <c r="R34" s="350" t="s">
        <v>105</v>
      </c>
      <c r="S34" s="350">
        <f>+O34*Q34</f>
        <v>8</v>
      </c>
      <c r="T34" s="356" t="s">
        <v>95</v>
      </c>
      <c r="U34" s="357" t="s">
        <v>446</v>
      </c>
      <c r="V34" s="358" t="s">
        <v>447</v>
      </c>
      <c r="W34" s="350" t="s">
        <v>448</v>
      </c>
      <c r="X34" s="350" t="s">
        <v>449</v>
      </c>
      <c r="Y34" s="350" t="s">
        <v>110</v>
      </c>
      <c r="Z34" s="350"/>
      <c r="AA34" s="350"/>
      <c r="AB34" s="353">
        <f>1/1</f>
        <v>1</v>
      </c>
    </row>
    <row r="35" spans="2:28" ht="107.25" customHeight="1">
      <c r="B35" s="390"/>
      <c r="C35" s="175" t="s">
        <v>450</v>
      </c>
      <c r="D35" s="325"/>
      <c r="E35" s="326" t="s">
        <v>451</v>
      </c>
      <c r="F35" s="327"/>
      <c r="G35" s="302"/>
      <c r="H35" s="302"/>
      <c r="I35" s="302"/>
      <c r="J35" s="302"/>
      <c r="K35" s="302"/>
      <c r="L35" s="181" t="s">
        <v>452</v>
      </c>
      <c r="M35" s="182">
        <v>100</v>
      </c>
      <c r="N35" s="302"/>
      <c r="O35" s="302"/>
      <c r="P35" s="302"/>
      <c r="Q35" s="302"/>
      <c r="R35" s="302"/>
      <c r="S35" s="302"/>
      <c r="T35" s="309"/>
      <c r="U35" s="311"/>
      <c r="V35" s="313"/>
      <c r="W35" s="302"/>
      <c r="X35" s="302"/>
      <c r="Y35" s="302"/>
      <c r="Z35" s="302"/>
      <c r="AA35" s="302"/>
      <c r="AB35" s="333"/>
    </row>
    <row r="36" spans="2:28" ht="134.25" customHeight="1">
      <c r="B36" s="390"/>
      <c r="C36" s="175" t="s">
        <v>453</v>
      </c>
      <c r="D36" s="325"/>
      <c r="E36" s="326" t="s">
        <v>451</v>
      </c>
      <c r="F36" s="327"/>
      <c r="G36" s="302"/>
      <c r="H36" s="302"/>
      <c r="I36" s="302"/>
      <c r="J36" s="302"/>
      <c r="K36" s="302"/>
      <c r="L36" s="181" t="s">
        <v>454</v>
      </c>
      <c r="M36" s="182">
        <v>85</v>
      </c>
      <c r="N36" s="302"/>
      <c r="O36" s="302"/>
      <c r="P36" s="302"/>
      <c r="Q36" s="302"/>
      <c r="R36" s="302"/>
      <c r="S36" s="302"/>
      <c r="T36" s="309"/>
      <c r="U36" s="311"/>
      <c r="V36" s="313"/>
      <c r="W36" s="302"/>
      <c r="X36" s="302"/>
      <c r="Y36" s="302"/>
      <c r="Z36" s="302"/>
      <c r="AA36" s="302"/>
      <c r="AB36" s="333"/>
    </row>
    <row r="37" spans="2:28" ht="198" customHeight="1">
      <c r="B37" s="390"/>
      <c r="C37" s="175" t="s">
        <v>455</v>
      </c>
      <c r="D37" s="325" t="s">
        <v>456</v>
      </c>
      <c r="E37" s="326" t="s">
        <v>104</v>
      </c>
      <c r="F37" s="327">
        <v>3</v>
      </c>
      <c r="G37" s="302" t="str">
        <f>IF(F37=1,"Muy Baja",IF(F37=2,"Baja", IF(F37=3,"Media",IF(F37=4,"Alta", IF(F37=5,"Muy Alta",)))))</f>
        <v>Media</v>
      </c>
      <c r="H37" s="302">
        <f>IF(I37="Moderado",3,IF(I37="Mayor",4,IF(I37="Catastrófico",5,)))</f>
        <v>4</v>
      </c>
      <c r="I37" s="302" t="s">
        <v>105</v>
      </c>
      <c r="J37" s="302">
        <f>+$F37*$H37</f>
        <v>12</v>
      </c>
      <c r="K37" s="302" t="s">
        <v>95</v>
      </c>
      <c r="L37" s="181" t="s">
        <v>457</v>
      </c>
      <c r="M37" s="182">
        <v>100</v>
      </c>
      <c r="N37" s="302">
        <v>2</v>
      </c>
      <c r="O37" s="302">
        <f>IF(P37="Muy baja",1,IF(P37="Baja",2,IF(P37="Media",3,IF(P37="Alta",4, IF(P37="Muy Alta",5,)))))</f>
        <v>1</v>
      </c>
      <c r="P37" s="302" t="s">
        <v>107</v>
      </c>
      <c r="Q37" s="302">
        <f>IF(R37="Moderado",3,IF(R37="Mayor",4,IF(R37="Catastrófico",5,)))</f>
        <v>4</v>
      </c>
      <c r="R37" s="302" t="s">
        <v>105</v>
      </c>
      <c r="S37" s="302">
        <f>+O37*Q37</f>
        <v>4</v>
      </c>
      <c r="T37" s="309" t="s">
        <v>95</v>
      </c>
      <c r="U37" s="311" t="s">
        <v>458</v>
      </c>
      <c r="V37" s="313" t="s">
        <v>459</v>
      </c>
      <c r="W37" s="302" t="s">
        <v>460</v>
      </c>
      <c r="X37" s="302" t="s">
        <v>461</v>
      </c>
      <c r="Y37" s="302" t="s">
        <v>117</v>
      </c>
      <c r="Z37" s="302"/>
      <c r="AA37" s="302"/>
      <c r="AB37" s="333">
        <f>1/1</f>
        <v>1</v>
      </c>
    </row>
    <row r="38" spans="2:28" ht="243.75" customHeight="1">
      <c r="B38" s="390"/>
      <c r="C38" s="175" t="s">
        <v>462</v>
      </c>
      <c r="D38" s="325"/>
      <c r="E38" s="326"/>
      <c r="F38" s="327"/>
      <c r="G38" s="302"/>
      <c r="H38" s="302"/>
      <c r="I38" s="302"/>
      <c r="J38" s="302"/>
      <c r="K38" s="302"/>
      <c r="L38" s="181" t="s">
        <v>463</v>
      </c>
      <c r="M38" s="182">
        <v>100</v>
      </c>
      <c r="N38" s="302"/>
      <c r="O38" s="302"/>
      <c r="P38" s="302"/>
      <c r="Q38" s="302"/>
      <c r="R38" s="302"/>
      <c r="S38" s="302"/>
      <c r="T38" s="309"/>
      <c r="U38" s="311"/>
      <c r="V38" s="313"/>
      <c r="W38" s="302"/>
      <c r="X38" s="302"/>
      <c r="Y38" s="302"/>
      <c r="Z38" s="302"/>
      <c r="AA38" s="302"/>
      <c r="AB38" s="333"/>
    </row>
    <row r="39" spans="2:28" ht="56.25" customHeight="1" thickBot="1">
      <c r="B39" s="391"/>
      <c r="C39" s="176" t="s">
        <v>464</v>
      </c>
      <c r="D39" s="328"/>
      <c r="E39" s="373"/>
      <c r="F39" s="331"/>
      <c r="G39" s="303"/>
      <c r="H39" s="303"/>
      <c r="I39" s="303"/>
      <c r="J39" s="303"/>
      <c r="K39" s="303"/>
      <c r="L39" s="177" t="s">
        <v>465</v>
      </c>
      <c r="M39" s="178"/>
      <c r="N39" s="178"/>
      <c r="O39" s="303"/>
      <c r="P39" s="303"/>
      <c r="Q39" s="303"/>
      <c r="R39" s="303"/>
      <c r="S39" s="303"/>
      <c r="T39" s="310"/>
      <c r="U39" s="312"/>
      <c r="V39" s="314"/>
      <c r="W39" s="303"/>
      <c r="X39" s="303"/>
      <c r="Y39" s="303"/>
      <c r="Z39" s="303"/>
      <c r="AA39" s="303"/>
      <c r="AB39" s="335"/>
    </row>
    <row r="40" spans="2:28" ht="209.25" customHeight="1">
      <c r="B40" s="386" t="s">
        <v>111</v>
      </c>
      <c r="C40" s="175" t="s">
        <v>420</v>
      </c>
      <c r="D40" s="190" t="s">
        <v>466</v>
      </c>
      <c r="E40" s="191" t="s">
        <v>104</v>
      </c>
      <c r="F40" s="192">
        <v>3</v>
      </c>
      <c r="G40" s="182" t="str">
        <f>IF(F40=1,"Muy Baja",IF(F40=2,"Baja", IF(F40=3,"Media",IF(F40=4,"Alta", IF(F40=5,"Muy Alta",)))))</f>
        <v>Media</v>
      </c>
      <c r="H40" s="184">
        <f>IF(I40="Moderado",3,IF(I40="Mayor",4,IF(I40="Catastrófico",5,)))</f>
        <v>4</v>
      </c>
      <c r="I40" s="182" t="s">
        <v>105</v>
      </c>
      <c r="J40" s="182">
        <f>+$F40*$H40</f>
        <v>12</v>
      </c>
      <c r="K40" s="182" t="s">
        <v>95</v>
      </c>
      <c r="L40" s="181" t="s">
        <v>467</v>
      </c>
      <c r="M40" s="182">
        <v>95</v>
      </c>
      <c r="N40" s="182">
        <v>1</v>
      </c>
      <c r="O40" s="182">
        <f>IF(P40="Muy baja",1,IF(P40="Baja",2,IF(P40="Media",3,IF(P40="Alta",4, IF(P40="Muy Alta",5,)))))</f>
        <v>2</v>
      </c>
      <c r="P40" s="182" t="s">
        <v>97</v>
      </c>
      <c r="Q40" s="182">
        <f>IF(R40="Moderado",3,IF(R40="Mayor",4,IF(R40="Catastrófico",5,)))</f>
        <v>4</v>
      </c>
      <c r="R40" s="182" t="s">
        <v>105</v>
      </c>
      <c r="S40" s="182">
        <f>+O40*Q40</f>
        <v>8</v>
      </c>
      <c r="T40" s="193" t="s">
        <v>95</v>
      </c>
      <c r="U40" s="194" t="s">
        <v>468</v>
      </c>
      <c r="V40" s="195" t="s">
        <v>469</v>
      </c>
      <c r="W40" s="182" t="s">
        <v>470</v>
      </c>
      <c r="X40" s="182" t="s">
        <v>471</v>
      </c>
      <c r="Y40" s="182" t="s">
        <v>110</v>
      </c>
      <c r="Z40" s="196"/>
      <c r="AA40" s="196"/>
      <c r="AB40" s="197">
        <v>1</v>
      </c>
    </row>
    <row r="41" spans="2:28" ht="60" customHeight="1">
      <c r="B41" s="386"/>
      <c r="C41" s="175" t="s">
        <v>472</v>
      </c>
      <c r="D41" s="325" t="s">
        <v>473</v>
      </c>
      <c r="E41" s="329" t="s">
        <v>104</v>
      </c>
      <c r="F41" s="327">
        <v>5</v>
      </c>
      <c r="G41" s="332" t="str">
        <f>IF(F41=1,"Muy Baja",IF(F41=2,"Baja", IF(F41=3,"Media",IF(F41=4,"Alta", IF(F41=5,"Muy Alta",)))))</f>
        <v>Muy Alta</v>
      </c>
      <c r="H41" s="302">
        <f>IF(I41="Moderado",3,IF(I41="Mayor",4,IF(I41="Catastrófico",5,)))</f>
        <v>4</v>
      </c>
      <c r="I41" s="302" t="s">
        <v>105</v>
      </c>
      <c r="J41" s="302">
        <f>+$F41*$H41</f>
        <v>20</v>
      </c>
      <c r="K41" s="302" t="s">
        <v>95</v>
      </c>
      <c r="L41" s="322" t="s">
        <v>474</v>
      </c>
      <c r="M41" s="302">
        <v>70</v>
      </c>
      <c r="N41" s="302">
        <v>1</v>
      </c>
      <c r="O41" s="302">
        <f>IF(P41="Muy baja",1,IF(P41="Baja",2,IF(P41="Media",3,IF(P41="Alta",4, IF(P41="Muy Alta",5,)))))</f>
        <v>3</v>
      </c>
      <c r="P41" s="302" t="s">
        <v>93</v>
      </c>
      <c r="Q41" s="302">
        <f>IF(R41="Moderado",3,IF(R41="Mayor",4,IF(R41="Catastrófico",5,)))</f>
        <v>4</v>
      </c>
      <c r="R41" s="302" t="s">
        <v>105</v>
      </c>
      <c r="S41" s="302">
        <f>+O41*Q41</f>
        <v>12</v>
      </c>
      <c r="T41" s="309" t="s">
        <v>95</v>
      </c>
      <c r="U41" s="311" t="s">
        <v>475</v>
      </c>
      <c r="V41" s="313" t="s">
        <v>476</v>
      </c>
      <c r="W41" s="302" t="s">
        <v>477</v>
      </c>
      <c r="X41" s="302" t="s">
        <v>478</v>
      </c>
      <c r="Y41" s="302" t="s">
        <v>110</v>
      </c>
      <c r="Z41" s="304"/>
      <c r="AA41" s="304"/>
      <c r="AB41" s="333">
        <f>1/1</f>
        <v>1</v>
      </c>
    </row>
    <row r="42" spans="2:28" ht="342.75" customHeight="1">
      <c r="B42" s="386"/>
      <c r="C42" s="175" t="s">
        <v>479</v>
      </c>
      <c r="D42" s="325"/>
      <c r="E42" s="329"/>
      <c r="F42" s="327"/>
      <c r="G42" s="352"/>
      <c r="H42" s="302"/>
      <c r="I42" s="302"/>
      <c r="J42" s="302"/>
      <c r="K42" s="302"/>
      <c r="L42" s="322"/>
      <c r="M42" s="302"/>
      <c r="N42" s="302"/>
      <c r="O42" s="302"/>
      <c r="P42" s="302"/>
      <c r="Q42" s="302"/>
      <c r="R42" s="302"/>
      <c r="S42" s="302"/>
      <c r="T42" s="309"/>
      <c r="U42" s="311"/>
      <c r="V42" s="313"/>
      <c r="W42" s="302"/>
      <c r="X42" s="302"/>
      <c r="Y42" s="302"/>
      <c r="Z42" s="304"/>
      <c r="AA42" s="384"/>
      <c r="AB42" s="333"/>
    </row>
    <row r="43" spans="2:28" ht="256.5" customHeight="1" thickBot="1">
      <c r="B43" s="387"/>
      <c r="C43" s="176" t="s">
        <v>480</v>
      </c>
      <c r="D43" s="328"/>
      <c r="E43" s="330"/>
      <c r="F43" s="331"/>
      <c r="G43" s="388"/>
      <c r="H43" s="303"/>
      <c r="I43" s="303"/>
      <c r="J43" s="303"/>
      <c r="K43" s="303"/>
      <c r="L43" s="177" t="s">
        <v>481</v>
      </c>
      <c r="M43" s="178">
        <v>85</v>
      </c>
      <c r="N43" s="303"/>
      <c r="O43" s="303"/>
      <c r="P43" s="303"/>
      <c r="Q43" s="303"/>
      <c r="R43" s="303"/>
      <c r="S43" s="303"/>
      <c r="T43" s="310"/>
      <c r="U43" s="312"/>
      <c r="V43" s="314"/>
      <c r="W43" s="303"/>
      <c r="X43" s="303"/>
      <c r="Y43" s="303"/>
      <c r="Z43" s="305"/>
      <c r="AA43" s="385"/>
      <c r="AB43" s="335"/>
    </row>
    <row r="44" spans="2:28" ht="132.75" customHeight="1">
      <c r="B44" s="381" t="s">
        <v>482</v>
      </c>
      <c r="C44" s="174" t="s">
        <v>483</v>
      </c>
      <c r="D44" s="363" t="s">
        <v>484</v>
      </c>
      <c r="E44" s="364" t="s">
        <v>104</v>
      </c>
      <c r="F44" s="365">
        <v>3</v>
      </c>
      <c r="G44" s="350" t="str">
        <f>IF(F44=1,"Muy Baja",IF(F44=2,"Baja", IF(F44=3,"Media",IF(F44=4,"Alta", IF(F44=5,"Muy Alta",)))))</f>
        <v>Media</v>
      </c>
      <c r="H44" s="350">
        <f>IF(I44="Moderado",3,IF(I44="Mayor",4,IF(I44="Catastrófico",5,)))</f>
        <v>4</v>
      </c>
      <c r="I44" s="350" t="s">
        <v>105</v>
      </c>
      <c r="J44" s="350">
        <f>+$F44*$H44</f>
        <v>12</v>
      </c>
      <c r="K44" s="350" t="s">
        <v>95</v>
      </c>
      <c r="L44" s="179" t="s">
        <v>485</v>
      </c>
      <c r="M44" s="180">
        <v>85</v>
      </c>
      <c r="N44" s="350">
        <v>1</v>
      </c>
      <c r="O44" s="350">
        <f>IF(P44="Muy baja",1,IF(P44="Baja",2,IF(P44="Media",3,IF(P44="Alta",4, IF(P44="Muy Alta",5,)))))</f>
        <v>2</v>
      </c>
      <c r="P44" s="350" t="s">
        <v>97</v>
      </c>
      <c r="Q44" s="350">
        <f>IF(R44="Moderado",3,IF(R44="Mayor",4,IF(R44="Catastrófico",5,)))</f>
        <v>4</v>
      </c>
      <c r="R44" s="350" t="s">
        <v>105</v>
      </c>
      <c r="S44" s="350">
        <f>+O44*Q44</f>
        <v>8</v>
      </c>
      <c r="T44" s="356" t="s">
        <v>95</v>
      </c>
      <c r="U44" s="357" t="s">
        <v>486</v>
      </c>
      <c r="V44" s="358" t="s">
        <v>469</v>
      </c>
      <c r="W44" s="350" t="s">
        <v>487</v>
      </c>
      <c r="X44" s="350" t="s">
        <v>488</v>
      </c>
      <c r="Y44" s="350" t="s">
        <v>110</v>
      </c>
      <c r="Z44" s="374"/>
      <c r="AA44" s="350"/>
      <c r="AB44" s="376">
        <v>1</v>
      </c>
    </row>
    <row r="45" spans="2:28" ht="146.25" customHeight="1">
      <c r="B45" s="382"/>
      <c r="C45" s="175" t="s">
        <v>479</v>
      </c>
      <c r="D45" s="325"/>
      <c r="E45" s="326"/>
      <c r="F45" s="327"/>
      <c r="G45" s="302"/>
      <c r="H45" s="302"/>
      <c r="I45" s="302"/>
      <c r="J45" s="302"/>
      <c r="K45" s="302"/>
      <c r="L45" s="181" t="s">
        <v>489</v>
      </c>
      <c r="M45" s="182">
        <v>85</v>
      </c>
      <c r="N45" s="302"/>
      <c r="O45" s="302"/>
      <c r="P45" s="302"/>
      <c r="Q45" s="302"/>
      <c r="R45" s="302"/>
      <c r="S45" s="302"/>
      <c r="T45" s="309"/>
      <c r="U45" s="311"/>
      <c r="V45" s="313"/>
      <c r="W45" s="302"/>
      <c r="X45" s="302"/>
      <c r="Y45" s="302"/>
      <c r="Z45" s="304"/>
      <c r="AA45" s="302"/>
      <c r="AB45" s="377"/>
    </row>
    <row r="46" spans="2:28" ht="55.5" customHeight="1">
      <c r="B46" s="382"/>
      <c r="C46" s="175" t="s">
        <v>439</v>
      </c>
      <c r="D46" s="325"/>
      <c r="E46" s="326"/>
      <c r="F46" s="327"/>
      <c r="G46" s="302"/>
      <c r="H46" s="302"/>
      <c r="I46" s="302"/>
      <c r="J46" s="302"/>
      <c r="K46" s="302"/>
      <c r="L46" s="378" t="s">
        <v>490</v>
      </c>
      <c r="M46" s="332">
        <v>100</v>
      </c>
      <c r="N46" s="302"/>
      <c r="O46" s="302"/>
      <c r="P46" s="302"/>
      <c r="Q46" s="302"/>
      <c r="R46" s="302"/>
      <c r="S46" s="302"/>
      <c r="T46" s="309"/>
      <c r="U46" s="311"/>
      <c r="V46" s="313"/>
      <c r="W46" s="302"/>
      <c r="X46" s="302"/>
      <c r="Y46" s="302"/>
      <c r="Z46" s="304"/>
      <c r="AA46" s="302"/>
      <c r="AB46" s="377"/>
    </row>
    <row r="47" spans="2:28" ht="168" customHeight="1">
      <c r="B47" s="382"/>
      <c r="C47" s="175" t="s">
        <v>112</v>
      </c>
      <c r="D47" s="325"/>
      <c r="E47" s="326"/>
      <c r="F47" s="327"/>
      <c r="G47" s="302"/>
      <c r="H47" s="302"/>
      <c r="I47" s="302"/>
      <c r="J47" s="302"/>
      <c r="K47" s="302"/>
      <c r="L47" s="379"/>
      <c r="M47" s="341"/>
      <c r="N47" s="302"/>
      <c r="O47" s="302"/>
      <c r="P47" s="302"/>
      <c r="Q47" s="302"/>
      <c r="R47" s="302"/>
      <c r="S47" s="302"/>
      <c r="T47" s="309"/>
      <c r="U47" s="380"/>
      <c r="V47" s="313"/>
      <c r="W47" s="302"/>
      <c r="X47" s="302"/>
      <c r="Y47" s="302"/>
      <c r="Z47" s="375"/>
      <c r="AA47" s="306"/>
      <c r="AB47" s="377"/>
    </row>
    <row r="48" spans="2:28" ht="161.25" customHeight="1">
      <c r="B48" s="382"/>
      <c r="C48" s="175" t="s">
        <v>491</v>
      </c>
      <c r="D48" s="325" t="s">
        <v>492</v>
      </c>
      <c r="E48" s="326" t="s">
        <v>493</v>
      </c>
      <c r="F48" s="327">
        <v>3</v>
      </c>
      <c r="G48" s="302" t="str">
        <f>IF(F48=1,"Muy Baja",IF(F48=2,"Baja", IF(F48=3,"Media",IF(F48=4,"Alta", IF(F48=5,"Muy Alta",)))))</f>
        <v>Media</v>
      </c>
      <c r="H48" s="302">
        <f>IF(I48="Moderado",3,IF(I48="Mayor",4,IF(I48="Catastrófico",5,)))</f>
        <v>4</v>
      </c>
      <c r="I48" s="302" t="s">
        <v>105</v>
      </c>
      <c r="J48" s="302">
        <f>+$F48*$H48</f>
        <v>12</v>
      </c>
      <c r="K48" s="302" t="s">
        <v>95</v>
      </c>
      <c r="L48" s="181" t="s">
        <v>494</v>
      </c>
      <c r="M48" s="182">
        <v>100</v>
      </c>
      <c r="N48" s="302">
        <v>1</v>
      </c>
      <c r="O48" s="302">
        <f>IF(P48="Muy baja",1,IF(P48="Baja",2,IF(P48="Media",3,IF(P48="Alta",4, IF(P48="Muy Alta",5,)))))</f>
        <v>2</v>
      </c>
      <c r="P48" s="302" t="s">
        <v>97</v>
      </c>
      <c r="Q48" s="302">
        <f>IF(R48="Moderado",3,IF(R48="Mayor",4,IF(R48="Catastrófico",5,)))</f>
        <v>4</v>
      </c>
      <c r="R48" s="302" t="s">
        <v>105</v>
      </c>
      <c r="S48" s="302">
        <f>+O48*Q48</f>
        <v>8</v>
      </c>
      <c r="T48" s="309" t="s">
        <v>95</v>
      </c>
      <c r="U48" s="311" t="s">
        <v>495</v>
      </c>
      <c r="V48" s="313" t="s">
        <v>496</v>
      </c>
      <c r="W48" s="302" t="s">
        <v>497</v>
      </c>
      <c r="X48" s="302" t="s">
        <v>498</v>
      </c>
      <c r="Y48" s="302" t="s">
        <v>499</v>
      </c>
      <c r="Z48" s="304"/>
      <c r="AA48" s="302"/>
      <c r="AB48" s="370">
        <v>1</v>
      </c>
    </row>
    <row r="49" spans="2:28" ht="206.25" customHeight="1">
      <c r="B49" s="382"/>
      <c r="C49" s="175" t="s">
        <v>500</v>
      </c>
      <c r="D49" s="325"/>
      <c r="E49" s="326"/>
      <c r="F49" s="327"/>
      <c r="G49" s="302"/>
      <c r="H49" s="302"/>
      <c r="I49" s="302"/>
      <c r="J49" s="302"/>
      <c r="K49" s="302"/>
      <c r="L49" s="181" t="s">
        <v>501</v>
      </c>
      <c r="M49" s="182">
        <v>85</v>
      </c>
      <c r="N49" s="302"/>
      <c r="O49" s="302"/>
      <c r="P49" s="302"/>
      <c r="Q49" s="302"/>
      <c r="R49" s="302"/>
      <c r="S49" s="302"/>
      <c r="T49" s="309"/>
      <c r="U49" s="311"/>
      <c r="V49" s="313"/>
      <c r="W49" s="302"/>
      <c r="X49" s="302"/>
      <c r="Y49" s="302"/>
      <c r="Z49" s="368"/>
      <c r="AA49" s="302"/>
      <c r="AB49" s="370"/>
    </row>
    <row r="50" spans="2:28" ht="101.25" customHeight="1">
      <c r="B50" s="382"/>
      <c r="C50" s="175" t="s">
        <v>112</v>
      </c>
      <c r="D50" s="325"/>
      <c r="E50" s="326"/>
      <c r="F50" s="327"/>
      <c r="G50" s="302"/>
      <c r="H50" s="302"/>
      <c r="I50" s="302"/>
      <c r="J50" s="302"/>
      <c r="K50" s="302"/>
      <c r="L50" s="322" t="s">
        <v>502</v>
      </c>
      <c r="M50" s="302">
        <v>100</v>
      </c>
      <c r="N50" s="302"/>
      <c r="O50" s="302"/>
      <c r="P50" s="302"/>
      <c r="Q50" s="302"/>
      <c r="R50" s="302"/>
      <c r="S50" s="302"/>
      <c r="T50" s="309"/>
      <c r="U50" s="311"/>
      <c r="V50" s="313"/>
      <c r="W50" s="302"/>
      <c r="X50" s="302"/>
      <c r="Y50" s="302"/>
      <c r="Z50" s="368"/>
      <c r="AA50" s="302"/>
      <c r="AB50" s="370"/>
    </row>
    <row r="51" spans="2:28" ht="126.75" customHeight="1" thickBot="1">
      <c r="B51" s="383"/>
      <c r="C51" s="176" t="s">
        <v>503</v>
      </c>
      <c r="D51" s="328"/>
      <c r="E51" s="373"/>
      <c r="F51" s="331"/>
      <c r="G51" s="303"/>
      <c r="H51" s="303"/>
      <c r="I51" s="303"/>
      <c r="J51" s="303"/>
      <c r="K51" s="303"/>
      <c r="L51" s="372"/>
      <c r="M51" s="303"/>
      <c r="N51" s="303"/>
      <c r="O51" s="303"/>
      <c r="P51" s="303"/>
      <c r="Q51" s="303"/>
      <c r="R51" s="303"/>
      <c r="S51" s="303"/>
      <c r="T51" s="310"/>
      <c r="U51" s="312"/>
      <c r="V51" s="314"/>
      <c r="W51" s="303"/>
      <c r="X51" s="303"/>
      <c r="Y51" s="303"/>
      <c r="Z51" s="369"/>
      <c r="AA51" s="303"/>
      <c r="AB51" s="371"/>
    </row>
    <row r="52" spans="2:28" ht="165" customHeight="1">
      <c r="B52" s="359" t="s">
        <v>504</v>
      </c>
      <c r="C52" s="174" t="s">
        <v>505</v>
      </c>
      <c r="D52" s="363" t="s">
        <v>506</v>
      </c>
      <c r="E52" s="364" t="s">
        <v>507</v>
      </c>
      <c r="F52" s="365">
        <v>3</v>
      </c>
      <c r="G52" s="350" t="str">
        <f>IF(F52=1,"Muy Baja",IF(F52=2,"Baja", IF(F52=3,"Media",IF(F52=4,"Alta", IF(F52=5,"Muy Alta",)))))</f>
        <v>Media</v>
      </c>
      <c r="H52" s="350">
        <f>IF(I52="Moderado",3,IF(I52="Mayor",4,IF(I52="Catastrófico",5,)))</f>
        <v>4</v>
      </c>
      <c r="I52" s="350" t="s">
        <v>105</v>
      </c>
      <c r="J52" s="350">
        <f>+$F52*$H52</f>
        <v>12</v>
      </c>
      <c r="K52" s="350" t="s">
        <v>95</v>
      </c>
      <c r="L52" s="198" t="s">
        <v>508</v>
      </c>
      <c r="M52" s="180">
        <v>85</v>
      </c>
      <c r="N52" s="350">
        <v>1</v>
      </c>
      <c r="O52" s="350">
        <f>IF(P52="Muy baja",1,IF(P52="Baja",2,IF(P52="Media",3,IF(P52="Alta",4, IF(P52="Muy Alta",5,)))))</f>
        <v>3</v>
      </c>
      <c r="P52" s="350" t="s">
        <v>93</v>
      </c>
      <c r="Q52" s="350">
        <f>IF(R52="Moderado",3,IF(R52="Mayor",4,IF(R52="Catastrófico",5,)))</f>
        <v>4</v>
      </c>
      <c r="R52" s="350" t="s">
        <v>105</v>
      </c>
      <c r="S52" s="350">
        <f>+O52*Q52</f>
        <v>12</v>
      </c>
      <c r="T52" s="356" t="s">
        <v>95</v>
      </c>
      <c r="U52" s="357" t="s">
        <v>509</v>
      </c>
      <c r="V52" s="358" t="s">
        <v>510</v>
      </c>
      <c r="W52" s="350" t="s">
        <v>511</v>
      </c>
      <c r="X52" s="199" t="s">
        <v>512</v>
      </c>
      <c r="Y52" s="350" t="s">
        <v>110</v>
      </c>
      <c r="Z52" s="350"/>
      <c r="AA52" s="351"/>
      <c r="AB52" s="353">
        <f>1/1</f>
        <v>1</v>
      </c>
    </row>
    <row r="53" spans="2:28" ht="233.25" customHeight="1">
      <c r="B53" s="360"/>
      <c r="C53" s="175" t="s">
        <v>513</v>
      </c>
      <c r="D53" s="325"/>
      <c r="E53" s="326"/>
      <c r="F53" s="327"/>
      <c r="G53" s="302"/>
      <c r="H53" s="302"/>
      <c r="I53" s="302"/>
      <c r="J53" s="302"/>
      <c r="K53" s="302"/>
      <c r="L53" s="200" t="s">
        <v>514</v>
      </c>
      <c r="M53" s="182">
        <v>85</v>
      </c>
      <c r="N53" s="302"/>
      <c r="O53" s="302"/>
      <c r="P53" s="302"/>
      <c r="Q53" s="302"/>
      <c r="R53" s="302"/>
      <c r="S53" s="302"/>
      <c r="T53" s="309"/>
      <c r="U53" s="311"/>
      <c r="V53" s="313"/>
      <c r="W53" s="302"/>
      <c r="X53" s="201" t="s">
        <v>515</v>
      </c>
      <c r="Y53" s="302"/>
      <c r="Z53" s="302"/>
      <c r="AA53" s="352"/>
      <c r="AB53" s="333"/>
    </row>
    <row r="54" spans="2:28" ht="219" customHeight="1">
      <c r="B54" s="360"/>
      <c r="C54" s="202" t="s">
        <v>516</v>
      </c>
      <c r="D54" s="354" t="s">
        <v>517</v>
      </c>
      <c r="E54" s="345" t="s">
        <v>104</v>
      </c>
      <c r="F54" s="347">
        <v>3</v>
      </c>
      <c r="G54" s="332" t="str">
        <f t="shared" ref="G54" si="3">IF(F54=1,"Muy Baja",IF(F54=2,"Baja", IF(F54=3,"Media",IF(F54=4,"Alta", IF(F54=5,"Muy Alta",)))))</f>
        <v>Media</v>
      </c>
      <c r="H54" s="332">
        <f>IF(I54="Moderado",3,IF(I54="Mayor",4,IF(I54="Catastrófico",5,)))</f>
        <v>4</v>
      </c>
      <c r="I54" s="332" t="s">
        <v>105</v>
      </c>
      <c r="J54" s="332">
        <f>+$F54*$H54</f>
        <v>12</v>
      </c>
      <c r="K54" s="332" t="s">
        <v>95</v>
      </c>
      <c r="L54" s="181" t="s">
        <v>518</v>
      </c>
      <c r="M54" s="182">
        <v>100</v>
      </c>
      <c r="N54" s="332">
        <v>1</v>
      </c>
      <c r="O54" s="332">
        <f>IF(P54="Muy baja",1,IF(P54="Baja",2,IF(P54="Media",3,IF(P54="Alta",4, IF(P54="Muy Alta",5,)))))</f>
        <v>2</v>
      </c>
      <c r="P54" s="332" t="s">
        <v>97</v>
      </c>
      <c r="Q54" s="332">
        <f>IF(R54="Moderado",3,IF(R54="Mayor",4,IF(R54="Catastrófico",5,)))</f>
        <v>4</v>
      </c>
      <c r="R54" s="332" t="s">
        <v>105</v>
      </c>
      <c r="S54" s="332">
        <f>+O54*Q54</f>
        <v>8</v>
      </c>
      <c r="T54" s="345" t="s">
        <v>95</v>
      </c>
      <c r="U54" s="347" t="s">
        <v>519</v>
      </c>
      <c r="V54" s="340" t="s">
        <v>520</v>
      </c>
      <c r="W54" s="332" t="s">
        <v>521</v>
      </c>
      <c r="X54" s="332" t="s">
        <v>522</v>
      </c>
      <c r="Y54" s="332" t="s">
        <v>110</v>
      </c>
      <c r="Z54" s="332"/>
      <c r="AA54" s="342"/>
      <c r="AB54" s="334">
        <f>1/1</f>
        <v>1</v>
      </c>
    </row>
    <row r="55" spans="2:28" ht="219" customHeight="1">
      <c r="B55" s="360"/>
      <c r="C55" s="175" t="s">
        <v>516</v>
      </c>
      <c r="D55" s="355"/>
      <c r="E55" s="346"/>
      <c r="F55" s="348"/>
      <c r="G55" s="341"/>
      <c r="H55" s="341"/>
      <c r="I55" s="341"/>
      <c r="J55" s="341"/>
      <c r="K55" s="341"/>
      <c r="L55" s="181" t="s">
        <v>523</v>
      </c>
      <c r="M55" s="182">
        <v>95</v>
      </c>
      <c r="N55" s="341"/>
      <c r="O55" s="341"/>
      <c r="P55" s="341"/>
      <c r="Q55" s="341"/>
      <c r="R55" s="341"/>
      <c r="S55" s="341"/>
      <c r="T55" s="346"/>
      <c r="U55" s="348"/>
      <c r="V55" s="349"/>
      <c r="W55" s="341"/>
      <c r="X55" s="341"/>
      <c r="Y55" s="341"/>
      <c r="Z55" s="341"/>
      <c r="AA55" s="343"/>
      <c r="AB55" s="344"/>
    </row>
    <row r="56" spans="2:28" ht="181.5" customHeight="1">
      <c r="B56" s="360"/>
      <c r="C56" s="196" t="s">
        <v>524</v>
      </c>
      <c r="D56" s="325" t="s">
        <v>525</v>
      </c>
      <c r="E56" s="329" t="s">
        <v>526</v>
      </c>
      <c r="F56" s="327">
        <v>3</v>
      </c>
      <c r="G56" s="302" t="str">
        <f t="shared" ref="G56" si="4">IF(F56=1,"Muy Baja",IF(F56=2,"Baja", IF(F56=3,"Media",IF(F56=4,"Alta", IF(F56=5,"Muy Alta",)))))</f>
        <v>Media</v>
      </c>
      <c r="H56" s="302">
        <f>IF(I56="Moderado",3,IF(I56="Mayor",4,IF(I56="Catastrófico",5,)))</f>
        <v>4</v>
      </c>
      <c r="I56" s="302" t="s">
        <v>105</v>
      </c>
      <c r="J56" s="302">
        <f>+$F56*$H56</f>
        <v>12</v>
      </c>
      <c r="K56" s="302" t="s">
        <v>95</v>
      </c>
      <c r="L56" s="181" t="s">
        <v>527</v>
      </c>
      <c r="M56" s="182">
        <v>100</v>
      </c>
      <c r="N56" s="302">
        <v>1</v>
      </c>
      <c r="O56" s="302">
        <f>IF(P56="Muy baja",1,IF(P56="Baja",2,IF(P56="Media",3,IF(P56="Alta",4, IF(P56="Muy Alta",5,)))))</f>
        <v>1</v>
      </c>
      <c r="P56" s="302" t="s">
        <v>528</v>
      </c>
      <c r="Q56" s="302">
        <f>IF(R56="Moderado",3,IF(R56="Mayor",4,IF(R56="Catastrófico",5,)))</f>
        <v>4</v>
      </c>
      <c r="R56" s="302" t="s">
        <v>105</v>
      </c>
      <c r="S56" s="302">
        <f>+O56*Q56</f>
        <v>4</v>
      </c>
      <c r="T56" s="309" t="s">
        <v>95</v>
      </c>
      <c r="U56" s="311" t="s">
        <v>529</v>
      </c>
      <c r="V56" s="313" t="s">
        <v>530</v>
      </c>
      <c r="W56" s="302" t="s">
        <v>208</v>
      </c>
      <c r="X56" s="302" t="s">
        <v>531</v>
      </c>
      <c r="Y56" s="302" t="s">
        <v>110</v>
      </c>
      <c r="Z56" s="302"/>
      <c r="AA56" s="302"/>
      <c r="AB56" s="333">
        <f>1/1</f>
        <v>1</v>
      </c>
    </row>
    <row r="57" spans="2:28" ht="94.5" customHeight="1">
      <c r="B57" s="360"/>
      <c r="C57" s="317" t="s">
        <v>532</v>
      </c>
      <c r="D57" s="325"/>
      <c r="E57" s="329"/>
      <c r="F57" s="327"/>
      <c r="G57" s="302"/>
      <c r="H57" s="302"/>
      <c r="I57" s="302"/>
      <c r="J57" s="302"/>
      <c r="K57" s="302"/>
      <c r="L57" s="181" t="s">
        <v>533</v>
      </c>
      <c r="M57" s="182">
        <v>50</v>
      </c>
      <c r="N57" s="302"/>
      <c r="O57" s="302"/>
      <c r="P57" s="302"/>
      <c r="Q57" s="302"/>
      <c r="R57" s="302"/>
      <c r="S57" s="302"/>
      <c r="T57" s="309"/>
      <c r="U57" s="311"/>
      <c r="V57" s="313"/>
      <c r="W57" s="302"/>
      <c r="X57" s="302"/>
      <c r="Y57" s="302"/>
      <c r="Z57" s="302"/>
      <c r="AA57" s="302"/>
      <c r="AB57" s="333"/>
    </row>
    <row r="58" spans="2:28" ht="135.75" customHeight="1">
      <c r="B58" s="361"/>
      <c r="C58" s="336"/>
      <c r="D58" s="354"/>
      <c r="E58" s="366"/>
      <c r="F58" s="367"/>
      <c r="G58" s="332"/>
      <c r="H58" s="332"/>
      <c r="I58" s="332"/>
      <c r="J58" s="332"/>
      <c r="K58" s="332"/>
      <c r="L58" s="183" t="s">
        <v>534</v>
      </c>
      <c r="M58" s="184"/>
      <c r="N58" s="332"/>
      <c r="O58" s="332"/>
      <c r="P58" s="332"/>
      <c r="Q58" s="332"/>
      <c r="R58" s="332"/>
      <c r="S58" s="332"/>
      <c r="T58" s="338"/>
      <c r="U58" s="339"/>
      <c r="V58" s="340"/>
      <c r="W58" s="332"/>
      <c r="X58" s="332"/>
      <c r="Y58" s="332"/>
      <c r="Z58" s="332"/>
      <c r="AA58" s="332"/>
      <c r="AB58" s="334"/>
    </row>
    <row r="59" spans="2:28" ht="184.5" customHeight="1" thickBot="1">
      <c r="B59" s="362"/>
      <c r="C59" s="337"/>
      <c r="D59" s="328"/>
      <c r="E59" s="330"/>
      <c r="F59" s="331"/>
      <c r="G59" s="303"/>
      <c r="H59" s="303"/>
      <c r="I59" s="303"/>
      <c r="J59" s="303"/>
      <c r="K59" s="303"/>
      <c r="L59" s="177" t="s">
        <v>535</v>
      </c>
      <c r="M59" s="178">
        <v>100</v>
      </c>
      <c r="N59" s="303"/>
      <c r="O59" s="303"/>
      <c r="P59" s="303"/>
      <c r="Q59" s="303"/>
      <c r="R59" s="303"/>
      <c r="S59" s="303"/>
      <c r="T59" s="310"/>
      <c r="U59" s="312"/>
      <c r="V59" s="314"/>
      <c r="W59" s="303"/>
      <c r="X59" s="303"/>
      <c r="Y59" s="303"/>
      <c r="Z59" s="303"/>
      <c r="AA59" s="303"/>
      <c r="AB59" s="335"/>
    </row>
    <row r="60" spans="2:28" ht="134.25" customHeight="1">
      <c r="B60" s="323" t="s">
        <v>536</v>
      </c>
      <c r="C60" s="175" t="s">
        <v>537</v>
      </c>
      <c r="D60" s="325" t="s">
        <v>538</v>
      </c>
      <c r="E60" s="326" t="s">
        <v>539</v>
      </c>
      <c r="F60" s="327">
        <v>3</v>
      </c>
      <c r="G60" s="302" t="str">
        <f>IF(F60=1,"Muy Baja",IF(F60=2,"Baja", IF(F60=3,"Media",IF(F60=4,"Alta", IF(F60=5,"Muy Alta",)))))</f>
        <v>Media</v>
      </c>
      <c r="H60" s="302">
        <f>IF(I60="Moderado",3,IF(I60="Mayor",4,IF(I60="Catastrófico",5,)))</f>
        <v>4</v>
      </c>
      <c r="I60" s="302" t="s">
        <v>105</v>
      </c>
      <c r="J60" s="302">
        <f>+$F60*$H60</f>
        <v>12</v>
      </c>
      <c r="K60" s="302" t="s">
        <v>95</v>
      </c>
      <c r="L60" s="181" t="s">
        <v>540</v>
      </c>
      <c r="M60" s="182">
        <v>100</v>
      </c>
      <c r="N60" s="302">
        <v>2</v>
      </c>
      <c r="O60" s="302">
        <f>IF(P60="Muy baja",1,IF(P60="Baja",2,IF(P60="Media",3,IF(P60="Alta",4, IF(P60="Muy Alta",5,)))))</f>
        <v>1</v>
      </c>
      <c r="P60" s="302" t="s">
        <v>107</v>
      </c>
      <c r="Q60" s="302">
        <f>IF(R60="Moderado",3,IF(R60="Mayor",4,IF(R60="Catastrófico",5,)))</f>
        <v>4</v>
      </c>
      <c r="R60" s="302" t="s">
        <v>105</v>
      </c>
      <c r="S60" s="302">
        <f>+O60*Q60</f>
        <v>4</v>
      </c>
      <c r="T60" s="309" t="s">
        <v>95</v>
      </c>
      <c r="U60" s="311" t="s">
        <v>541</v>
      </c>
      <c r="V60" s="313" t="s">
        <v>542</v>
      </c>
      <c r="W60" s="302" t="s">
        <v>543</v>
      </c>
      <c r="X60" s="302" t="s">
        <v>544</v>
      </c>
      <c r="Y60" s="302" t="s">
        <v>110</v>
      </c>
      <c r="Z60" s="319"/>
      <c r="AA60" s="320"/>
      <c r="AB60" s="308">
        <f>1/1</f>
        <v>1</v>
      </c>
    </row>
    <row r="61" spans="2:28" ht="95.25" customHeight="1">
      <c r="B61" s="323"/>
      <c r="C61" s="175" t="s">
        <v>545</v>
      </c>
      <c r="D61" s="325"/>
      <c r="E61" s="326"/>
      <c r="F61" s="327"/>
      <c r="G61" s="302"/>
      <c r="H61" s="302"/>
      <c r="I61" s="302"/>
      <c r="J61" s="302"/>
      <c r="K61" s="302"/>
      <c r="L61" s="322" t="s">
        <v>546</v>
      </c>
      <c r="M61" s="302">
        <v>100</v>
      </c>
      <c r="N61" s="302"/>
      <c r="O61" s="302"/>
      <c r="P61" s="302"/>
      <c r="Q61" s="302"/>
      <c r="R61" s="302"/>
      <c r="S61" s="302"/>
      <c r="T61" s="309"/>
      <c r="U61" s="311"/>
      <c r="V61" s="313"/>
      <c r="W61" s="302"/>
      <c r="X61" s="302"/>
      <c r="Y61" s="302"/>
      <c r="Z61" s="319"/>
      <c r="AA61" s="321"/>
      <c r="AB61" s="308"/>
    </row>
    <row r="62" spans="2:28" ht="78.75" customHeight="1">
      <c r="B62" s="323"/>
      <c r="C62" s="175" t="s">
        <v>547</v>
      </c>
      <c r="D62" s="325"/>
      <c r="E62" s="326"/>
      <c r="F62" s="327"/>
      <c r="G62" s="302"/>
      <c r="H62" s="302"/>
      <c r="I62" s="302"/>
      <c r="J62" s="302"/>
      <c r="K62" s="302"/>
      <c r="L62" s="322"/>
      <c r="M62" s="302"/>
      <c r="N62" s="302"/>
      <c r="O62" s="302"/>
      <c r="P62" s="302"/>
      <c r="Q62" s="302"/>
      <c r="R62" s="302"/>
      <c r="S62" s="302"/>
      <c r="T62" s="309"/>
      <c r="U62" s="311"/>
      <c r="V62" s="313"/>
      <c r="W62" s="302"/>
      <c r="X62" s="302"/>
      <c r="Y62" s="302"/>
      <c r="Z62" s="319"/>
      <c r="AA62" s="321"/>
      <c r="AB62" s="308"/>
    </row>
    <row r="63" spans="2:28" ht="81.75" customHeight="1">
      <c r="B63" s="323"/>
      <c r="C63" s="175" t="s">
        <v>112</v>
      </c>
      <c r="D63" s="325" t="s">
        <v>548</v>
      </c>
      <c r="E63" s="326" t="s">
        <v>549</v>
      </c>
      <c r="F63" s="327">
        <v>3</v>
      </c>
      <c r="G63" s="302" t="str">
        <f>IF(F63=1,"Muy Baja",IF(F63=2,"Baja", IF(F63=3,"Media",IF(F63,"Alta", IF(F63=5,"Muy Alta",)))))</f>
        <v>Media</v>
      </c>
      <c r="H63" s="302">
        <f>IF(I63="Moderado",3,IF(I63="Mayor",4,IF(I63="Catastrófico",5,)))</f>
        <v>4</v>
      </c>
      <c r="I63" s="302" t="s">
        <v>105</v>
      </c>
      <c r="J63" s="302">
        <f>+$F63*$H63</f>
        <v>12</v>
      </c>
      <c r="K63" s="302" t="s">
        <v>95</v>
      </c>
      <c r="L63" s="181" t="s">
        <v>550</v>
      </c>
      <c r="M63" s="182">
        <v>100</v>
      </c>
      <c r="N63" s="302">
        <v>2</v>
      </c>
      <c r="O63" s="302">
        <f>IF(P63="Muy baja",1,IF(P63="Baja",2,IF(P63="Media",3,IF(P63="Alta",4, IF(P63="Muy Alta",5,)))))</f>
        <v>1</v>
      </c>
      <c r="P63" s="302" t="s">
        <v>107</v>
      </c>
      <c r="Q63" s="302">
        <f>IF(R63="Moderado",3,IF(R63="Mayor",4,IF(R63="Catastrófico",5,)))</f>
        <v>4</v>
      </c>
      <c r="R63" s="302" t="s">
        <v>105</v>
      </c>
      <c r="S63" s="302">
        <f>+O63*Q63</f>
        <v>4</v>
      </c>
      <c r="T63" s="309" t="s">
        <v>95</v>
      </c>
      <c r="U63" s="311" t="s">
        <v>551</v>
      </c>
      <c r="V63" s="313" t="s">
        <v>552</v>
      </c>
      <c r="W63" s="302" t="s">
        <v>553</v>
      </c>
      <c r="X63" s="302" t="s">
        <v>554</v>
      </c>
      <c r="Y63" s="302" t="s">
        <v>110</v>
      </c>
      <c r="Z63" s="302"/>
      <c r="AA63" s="302"/>
      <c r="AB63" s="315">
        <v>1</v>
      </c>
    </row>
    <row r="64" spans="2:28" ht="86.25" customHeight="1">
      <c r="B64" s="323"/>
      <c r="C64" s="175" t="s">
        <v>555</v>
      </c>
      <c r="D64" s="325"/>
      <c r="E64" s="326"/>
      <c r="F64" s="327"/>
      <c r="G64" s="302"/>
      <c r="H64" s="302"/>
      <c r="I64" s="302"/>
      <c r="J64" s="302"/>
      <c r="K64" s="302"/>
      <c r="L64" s="181" t="s">
        <v>556</v>
      </c>
      <c r="M64" s="182">
        <v>100</v>
      </c>
      <c r="N64" s="302"/>
      <c r="O64" s="302"/>
      <c r="P64" s="302"/>
      <c r="Q64" s="302"/>
      <c r="R64" s="302"/>
      <c r="S64" s="302"/>
      <c r="T64" s="309"/>
      <c r="U64" s="311"/>
      <c r="V64" s="313"/>
      <c r="W64" s="302"/>
      <c r="X64" s="302"/>
      <c r="Y64" s="302"/>
      <c r="Z64" s="302"/>
      <c r="AA64" s="306"/>
      <c r="AB64" s="316"/>
    </row>
    <row r="65" spans="2:28" ht="75" customHeight="1">
      <c r="B65" s="323"/>
      <c r="C65" s="317" t="s">
        <v>557</v>
      </c>
      <c r="D65" s="325"/>
      <c r="E65" s="326"/>
      <c r="F65" s="327"/>
      <c r="G65" s="302"/>
      <c r="H65" s="302"/>
      <c r="I65" s="302"/>
      <c r="J65" s="302"/>
      <c r="K65" s="302"/>
      <c r="L65" s="181" t="s">
        <v>558</v>
      </c>
      <c r="M65" s="182">
        <v>100</v>
      </c>
      <c r="N65" s="302"/>
      <c r="O65" s="302"/>
      <c r="P65" s="302"/>
      <c r="Q65" s="302"/>
      <c r="R65" s="302"/>
      <c r="S65" s="302"/>
      <c r="T65" s="309"/>
      <c r="U65" s="311"/>
      <c r="V65" s="313"/>
      <c r="W65" s="302"/>
      <c r="X65" s="302"/>
      <c r="Y65" s="302"/>
      <c r="Z65" s="302"/>
      <c r="AA65" s="306"/>
      <c r="AB65" s="316"/>
    </row>
    <row r="66" spans="2:28" ht="82.5" customHeight="1">
      <c r="B66" s="323"/>
      <c r="C66" s="318"/>
      <c r="D66" s="325"/>
      <c r="E66" s="326"/>
      <c r="F66" s="327"/>
      <c r="G66" s="302"/>
      <c r="H66" s="302"/>
      <c r="I66" s="302"/>
      <c r="J66" s="302"/>
      <c r="K66" s="302"/>
      <c r="L66" s="181" t="s">
        <v>559</v>
      </c>
      <c r="M66" s="182">
        <v>100</v>
      </c>
      <c r="N66" s="302"/>
      <c r="O66" s="302"/>
      <c r="P66" s="302"/>
      <c r="Q66" s="302"/>
      <c r="R66" s="302"/>
      <c r="S66" s="302"/>
      <c r="T66" s="309"/>
      <c r="U66" s="311"/>
      <c r="V66" s="313"/>
      <c r="W66" s="302"/>
      <c r="X66" s="302"/>
      <c r="Y66" s="302"/>
      <c r="Z66" s="302"/>
      <c r="AA66" s="306"/>
      <c r="AB66" s="316"/>
    </row>
    <row r="67" spans="2:28" ht="64.5" customHeight="1">
      <c r="B67" s="323"/>
      <c r="C67" s="175" t="s">
        <v>439</v>
      </c>
      <c r="D67" s="325" t="s">
        <v>560</v>
      </c>
      <c r="E67" s="329" t="s">
        <v>104</v>
      </c>
      <c r="F67" s="327">
        <v>3</v>
      </c>
      <c r="G67" s="302" t="str">
        <f>IF(F67=1,"Muy Baja",IF(F67=2,"Baja", IF(F67=3,"Media",IF(F67,"Alta", IF(F67=5,"Muy Alta",)))))</f>
        <v>Media</v>
      </c>
      <c r="H67" s="302">
        <f>IF(I67="Moderado",3,IF(I67="Mayor",4,IF(I67="Catastrófico",5,)))</f>
        <v>4</v>
      </c>
      <c r="I67" s="302" t="s">
        <v>105</v>
      </c>
      <c r="J67" s="302">
        <f>+$F67*$H67</f>
        <v>12</v>
      </c>
      <c r="K67" s="302" t="s">
        <v>95</v>
      </c>
      <c r="L67" s="181" t="s">
        <v>561</v>
      </c>
      <c r="M67" s="182">
        <v>100</v>
      </c>
      <c r="N67" s="302">
        <v>2</v>
      </c>
      <c r="O67" s="302">
        <f>IF(P67="Muy baja",1,IF(P67="Baja",2,IF(P67="Media",3,IF(P67="Alta",4, IF(P67="Muy Alta",5,)))))</f>
        <v>1</v>
      </c>
      <c r="P67" s="302" t="s">
        <v>107</v>
      </c>
      <c r="Q67" s="302">
        <f>IF(R67="Moderado",3,IF(R67="Mayor",4,IF(R67="Catastrófico",5,)))</f>
        <v>4</v>
      </c>
      <c r="R67" s="302" t="s">
        <v>105</v>
      </c>
      <c r="S67" s="302">
        <f>+O67*Q67</f>
        <v>4</v>
      </c>
      <c r="T67" s="309" t="s">
        <v>95</v>
      </c>
      <c r="U67" s="311" t="s">
        <v>562</v>
      </c>
      <c r="V67" s="313" t="s">
        <v>563</v>
      </c>
      <c r="W67" s="302" t="s">
        <v>564</v>
      </c>
      <c r="X67" s="302" t="s">
        <v>565</v>
      </c>
      <c r="Y67" s="302" t="s">
        <v>110</v>
      </c>
      <c r="Z67" s="304"/>
      <c r="AA67" s="306"/>
      <c r="AB67" s="308">
        <v>1</v>
      </c>
    </row>
    <row r="68" spans="2:28" ht="61.5" customHeight="1">
      <c r="B68" s="323"/>
      <c r="C68" s="175" t="s">
        <v>112</v>
      </c>
      <c r="D68" s="325"/>
      <c r="E68" s="329"/>
      <c r="F68" s="327"/>
      <c r="G68" s="302"/>
      <c r="H68" s="302"/>
      <c r="I68" s="302"/>
      <c r="J68" s="302"/>
      <c r="K68" s="302"/>
      <c r="L68" s="181" t="s">
        <v>566</v>
      </c>
      <c r="M68" s="182">
        <v>100</v>
      </c>
      <c r="N68" s="302"/>
      <c r="O68" s="302"/>
      <c r="P68" s="302"/>
      <c r="Q68" s="302"/>
      <c r="R68" s="302"/>
      <c r="S68" s="302"/>
      <c r="T68" s="309"/>
      <c r="U68" s="311"/>
      <c r="V68" s="313"/>
      <c r="W68" s="302"/>
      <c r="X68" s="302"/>
      <c r="Y68" s="302"/>
      <c r="Z68" s="304"/>
      <c r="AA68" s="306"/>
      <c r="AB68" s="308"/>
    </row>
    <row r="69" spans="2:28" ht="69.75" customHeight="1">
      <c r="B69" s="323"/>
      <c r="C69" s="175" t="s">
        <v>567</v>
      </c>
      <c r="D69" s="325"/>
      <c r="E69" s="329"/>
      <c r="F69" s="327"/>
      <c r="G69" s="302"/>
      <c r="H69" s="302"/>
      <c r="I69" s="302"/>
      <c r="J69" s="302"/>
      <c r="K69" s="302"/>
      <c r="L69" s="181" t="s">
        <v>568</v>
      </c>
      <c r="M69" s="182">
        <v>100</v>
      </c>
      <c r="N69" s="302"/>
      <c r="O69" s="302"/>
      <c r="P69" s="302"/>
      <c r="Q69" s="302"/>
      <c r="R69" s="302"/>
      <c r="S69" s="302"/>
      <c r="T69" s="309"/>
      <c r="U69" s="311"/>
      <c r="V69" s="313"/>
      <c r="W69" s="302"/>
      <c r="X69" s="302"/>
      <c r="Y69" s="302"/>
      <c r="Z69" s="304"/>
      <c r="AA69" s="306"/>
      <c r="AB69" s="308"/>
    </row>
    <row r="70" spans="2:28" ht="61.5" customHeight="1" thickBot="1">
      <c r="B70" s="324"/>
      <c r="C70" s="176" t="s">
        <v>569</v>
      </c>
      <c r="D70" s="328"/>
      <c r="E70" s="330"/>
      <c r="F70" s="331"/>
      <c r="G70" s="302"/>
      <c r="H70" s="303"/>
      <c r="I70" s="303"/>
      <c r="J70" s="303"/>
      <c r="K70" s="303"/>
      <c r="L70" s="177" t="s">
        <v>570</v>
      </c>
      <c r="M70" s="178">
        <v>100</v>
      </c>
      <c r="N70" s="303"/>
      <c r="O70" s="303"/>
      <c r="P70" s="303"/>
      <c r="Q70" s="303"/>
      <c r="R70" s="303"/>
      <c r="S70" s="303"/>
      <c r="T70" s="310"/>
      <c r="U70" s="312"/>
      <c r="V70" s="314"/>
      <c r="W70" s="303"/>
      <c r="X70" s="303"/>
      <c r="Y70" s="303"/>
      <c r="Z70" s="305"/>
      <c r="AA70" s="307"/>
      <c r="AB70" s="308"/>
    </row>
    <row r="71" spans="2:28" ht="33" customHeight="1">
      <c r="B71" s="203"/>
      <c r="C71" s="204"/>
      <c r="D71" s="205"/>
      <c r="E71" s="206"/>
      <c r="F71" s="205"/>
      <c r="G71" s="205"/>
      <c r="H71" s="205"/>
      <c r="I71" s="205"/>
      <c r="J71" s="205"/>
      <c r="K71" s="205"/>
      <c r="L71" s="207"/>
      <c r="M71" s="207"/>
      <c r="N71" s="207"/>
      <c r="O71" s="207"/>
      <c r="P71" s="207"/>
      <c r="Q71" s="205"/>
      <c r="R71" s="205"/>
      <c r="S71" s="205"/>
      <c r="T71" s="205"/>
      <c r="U71" s="207"/>
      <c r="V71" s="208"/>
      <c r="W71" s="205"/>
      <c r="X71" s="205"/>
      <c r="Y71" s="205"/>
      <c r="AB71" s="209"/>
    </row>
    <row r="72" spans="2:28" ht="93" customHeight="1">
      <c r="B72" s="203"/>
      <c r="C72" s="210" t="s">
        <v>119</v>
      </c>
      <c r="D72" s="210" t="s">
        <v>58</v>
      </c>
      <c r="E72" s="206"/>
      <c r="F72" s="205"/>
      <c r="G72" s="205"/>
      <c r="H72" s="205"/>
      <c r="I72" s="205"/>
      <c r="J72" s="205"/>
      <c r="K72" s="205"/>
      <c r="L72" s="207"/>
      <c r="M72" s="207"/>
      <c r="N72" s="207"/>
      <c r="O72" s="207"/>
      <c r="P72" s="207"/>
      <c r="Q72" s="205"/>
      <c r="R72" s="205"/>
      <c r="S72" s="205"/>
      <c r="T72" s="205"/>
      <c r="U72" s="207"/>
      <c r="V72" s="208"/>
      <c r="W72" s="205"/>
      <c r="X72" s="205"/>
      <c r="Y72" s="205"/>
      <c r="AB72" s="209"/>
    </row>
    <row r="73" spans="2:28" ht="93" customHeight="1">
      <c r="AB73" s="209"/>
    </row>
    <row r="74" spans="2:28" ht="93" customHeight="1"/>
  </sheetData>
  <protectedRanges>
    <protectedRange sqref="U31:U33 U67:U72 U18:U23 U41:U43 U54:U55" name="Rango1_2_1"/>
    <protectedRange sqref="L37:L39 L32:L33 L67 L69:L70 L71:P72" name="Rango1_2_1_1"/>
    <protectedRange sqref="W67:X72 W44:X47 W54:X55" name="Rango1_1_1_1"/>
    <protectedRange sqref="Y44:Y51 Y40 Y71:Y72" name="Rango1_1_1_2"/>
    <protectedRange sqref="L15 L17" name="Rango1_2_1_1_1"/>
    <protectedRange sqref="U15:U17" name="Rango1_2_1_2"/>
    <protectedRange sqref="W15:X17" name="Rango1_1_1_1_1"/>
    <protectedRange sqref="Y41:Y43 Y15:Y28 Y31:Y36" name="Rango1_1_1_2_1"/>
    <protectedRange sqref="L29:L30" name="Rango1_2_1_1_2"/>
    <protectedRange sqref="U29:U30" name="Rango1_2_1_3"/>
    <protectedRange sqref="W29:X30" name="Rango1_1_1_1_2"/>
    <protectedRange sqref="Y29:Y30" name="Rango1_1_1_2_2"/>
    <protectedRange sqref="W31:X33 W41:X43" name="Rango1_1_1_1_3"/>
    <protectedRange sqref="Y37:Y39" name="Rango1_1_1_2_3"/>
    <protectedRange sqref="L34:L36" name="Rango1_2_1_1_4"/>
    <protectedRange sqref="U34:U36" name="Rango1_2_1_5"/>
    <protectedRange sqref="W34:X36" name="Rango1_1_1_1_5"/>
    <protectedRange sqref="U37:U39" name="Rango1_2_1_6"/>
    <protectedRange sqref="W37:X39" name="Rango1_1_1_1_6"/>
    <protectedRange sqref="L40:L43" name="Rango1_2_1_1_6"/>
    <protectedRange sqref="U40" name="Rango1_2_1_9"/>
    <protectedRange sqref="W40:X40" name="Rango1_1_1_1_9"/>
    <protectedRange sqref="L48:L51" name="Rango1_2_1_1_7"/>
    <protectedRange sqref="U48:U51" name="Rango1_2_1_10"/>
    <protectedRange sqref="W48:X51" name="Rango1_1_1_1_10"/>
    <protectedRange sqref="L52" name="Rango1_2_1_1_8"/>
    <protectedRange sqref="U52:U53" name="Rango1_2_1_11"/>
    <protectedRange sqref="W52:X53" name="Rango1_1_1_1_11"/>
    <protectedRange sqref="Y52:Y59" name="Rango1_1_1_2_9"/>
    <protectedRange sqref="L54:L55" name="Rango1_2_1_1_10"/>
    <protectedRange sqref="L60:L62" name="Rango1_2_1_1_9"/>
    <protectedRange sqref="W60:X62" name="Rango1_1_1_1_12"/>
    <protectedRange sqref="Y60:Y62" name="Rango1_1_1_2_10"/>
    <protectedRange sqref="U60:U62" name="Rango1_2_1_2_1"/>
    <protectedRange sqref="L64:L66" name="Rango1_2_1_1_13"/>
    <protectedRange sqref="U63:U66" name="Rango1_2_1_12"/>
    <protectedRange sqref="W63:X66" name="Rango1_1_1_1_14"/>
    <protectedRange sqref="Y63:Y70" name="Rango1_1_1_2_12"/>
    <protectedRange sqref="L18:L22" name="Rango1_2_1_1_15"/>
    <protectedRange sqref="W18:X20 W21:W23" name="Rango1_1_1_1_16"/>
    <protectedRange sqref="L23" name="Rango1_2_1_1_16"/>
    <protectedRange sqref="X21:X23 W27:X28" name="Rango1_1_1_1_17"/>
    <protectedRange sqref="U24:U26" name="Rango1_2_1_14"/>
    <protectedRange sqref="U27:U28 L27:L28" name="Rango1_2_1_1_18"/>
    <protectedRange sqref="L44:L47" name="Rango1_2_1_1_29"/>
    <protectedRange sqref="C15:E17" name="Rango1_1_1_3"/>
    <protectedRange sqref="C31:D33" name="Rango1_1_1_4_2"/>
    <protectedRange sqref="C34:E36" name="Rango1_1_1_3_1"/>
    <protectedRange sqref="C37:D39" name="Rango1_1_1_3_2"/>
    <protectedRange sqref="D28:E28 C27:E27" name="Rango1_1_1_8_1"/>
    <protectedRange sqref="L56:L59" name="Rango1_2_1_1_11_1"/>
    <protectedRange sqref="C56:E59" name="Rango1_1_1_6_2"/>
    <protectedRange sqref="U56:U59" name="Rango1_2_1_15"/>
    <protectedRange sqref="W56:X59" name="Rango1_1_1_1_15"/>
    <protectedRange sqref="C42:C43" name="Rango1_1_1"/>
    <protectedRange sqref="L24:L26" name="Rango1_2_1_1_17_1"/>
  </protectedRanges>
  <mergeCells count="476">
    <mergeCell ref="B2:C4"/>
    <mergeCell ref="D2:Y5"/>
    <mergeCell ref="Z2:AB2"/>
    <mergeCell ref="Z3:AB3"/>
    <mergeCell ref="AA4:AB4"/>
    <mergeCell ref="B5:C5"/>
    <mergeCell ref="AA5:AB5"/>
    <mergeCell ref="U10:U13"/>
    <mergeCell ref="V10:V13"/>
    <mergeCell ref="B7:AB7"/>
    <mergeCell ref="B8:E9"/>
    <mergeCell ref="F8:AB8"/>
    <mergeCell ref="F9:N9"/>
    <mergeCell ref="O9:T9"/>
    <mergeCell ref="U9:Y9"/>
    <mergeCell ref="Z9:AB9"/>
    <mergeCell ref="C10:C13"/>
    <mergeCell ref="D10:D13"/>
    <mergeCell ref="E10:E13"/>
    <mergeCell ref="B10:B13"/>
    <mergeCell ref="B15:B17"/>
    <mergeCell ref="D15:D17"/>
    <mergeCell ref="E15:E17"/>
    <mergeCell ref="F15:F17"/>
    <mergeCell ref="G15:G17"/>
    <mergeCell ref="AB10:AB13"/>
    <mergeCell ref="F11:K12"/>
    <mergeCell ref="L11:N12"/>
    <mergeCell ref="O12:P12"/>
    <mergeCell ref="Q12:R12"/>
    <mergeCell ref="S12:T13"/>
    <mergeCell ref="F13:G13"/>
    <mergeCell ref="H13:I13"/>
    <mergeCell ref="J13:K13"/>
    <mergeCell ref="O13:P13"/>
    <mergeCell ref="Q13:R13"/>
    <mergeCell ref="W10:W13"/>
    <mergeCell ref="X10:X13"/>
    <mergeCell ref="Y10:Y13"/>
    <mergeCell ref="Z10:Z13"/>
    <mergeCell ref="AA10:AA13"/>
    <mergeCell ref="F10:K10"/>
    <mergeCell ref="L10:N10"/>
    <mergeCell ref="O10:T11"/>
    <mergeCell ref="M15:M16"/>
    <mergeCell ref="N15:N17"/>
    <mergeCell ref="O15:O17"/>
    <mergeCell ref="P15:P17"/>
    <mergeCell ref="Q15:Q17"/>
    <mergeCell ref="H15:H17"/>
    <mergeCell ref="I15:I17"/>
    <mergeCell ref="J15:J17"/>
    <mergeCell ref="K15:K17"/>
    <mergeCell ref="L15:L16"/>
    <mergeCell ref="B18:B28"/>
    <mergeCell ref="D18:D20"/>
    <mergeCell ref="E18:E20"/>
    <mergeCell ref="F18:F20"/>
    <mergeCell ref="G18:G20"/>
    <mergeCell ref="H18:H20"/>
    <mergeCell ref="I18:I20"/>
    <mergeCell ref="J18:J20"/>
    <mergeCell ref="K18:K20"/>
    <mergeCell ref="D21:D23"/>
    <mergeCell ref="E21:E23"/>
    <mergeCell ref="F21:F23"/>
    <mergeCell ref="G21:G23"/>
    <mergeCell ref="H21:H23"/>
    <mergeCell ref="I21:I23"/>
    <mergeCell ref="J21:J23"/>
    <mergeCell ref="K21:K23"/>
    <mergeCell ref="D27:D28"/>
    <mergeCell ref="E27:E28"/>
    <mergeCell ref="F27:F28"/>
    <mergeCell ref="G27:G28"/>
    <mergeCell ref="H27:H28"/>
    <mergeCell ref="D24:D26"/>
    <mergeCell ref="E24:E26"/>
    <mergeCell ref="AB15:AB17"/>
    <mergeCell ref="N18:N20"/>
    <mergeCell ref="O18:O20"/>
    <mergeCell ref="P18:P20"/>
    <mergeCell ref="Q18:Q20"/>
    <mergeCell ref="R18:R20"/>
    <mergeCell ref="S18:S20"/>
    <mergeCell ref="W15:W17"/>
    <mergeCell ref="X15:X17"/>
    <mergeCell ref="Y15:Y17"/>
    <mergeCell ref="Z15:Z17"/>
    <mergeCell ref="AA15:AA17"/>
    <mergeCell ref="R15:R17"/>
    <mergeCell ref="S15:S17"/>
    <mergeCell ref="T15:T17"/>
    <mergeCell ref="U15:U17"/>
    <mergeCell ref="V15:V17"/>
    <mergeCell ref="L21:L22"/>
    <mergeCell ref="P21:P23"/>
    <mergeCell ref="Q21:Q23"/>
    <mergeCell ref="R21:R23"/>
    <mergeCell ref="S21:S23"/>
    <mergeCell ref="T21:T23"/>
    <mergeCell ref="Y18:Y20"/>
    <mergeCell ref="Z18:Z20"/>
    <mergeCell ref="AA18:AA20"/>
    <mergeCell ref="M21:M22"/>
    <mergeCell ref="N21:N23"/>
    <mergeCell ref="O21:O23"/>
    <mergeCell ref="T18:T20"/>
    <mergeCell ref="U18:U20"/>
    <mergeCell ref="V18:V20"/>
    <mergeCell ref="W18:W20"/>
    <mergeCell ref="X18:X20"/>
    <mergeCell ref="AB18:AB20"/>
    <mergeCell ref="AB24:AB26"/>
    <mergeCell ref="S24:S26"/>
    <mergeCell ref="T24:T26"/>
    <mergeCell ref="U24:U26"/>
    <mergeCell ref="V24:V26"/>
    <mergeCell ref="W24:W26"/>
    <mergeCell ref="Z21:Z23"/>
    <mergeCell ref="AA21:AA23"/>
    <mergeCell ref="AB21:AB23"/>
    <mergeCell ref="U21:U23"/>
    <mergeCell ref="V21:V23"/>
    <mergeCell ref="W21:W23"/>
    <mergeCell ref="X21:X23"/>
    <mergeCell ref="Y21:Y23"/>
    <mergeCell ref="X24:X26"/>
    <mergeCell ref="Y24:Y26"/>
    <mergeCell ref="Z24:Z26"/>
    <mergeCell ref="AA24:AA26"/>
    <mergeCell ref="F24:F26"/>
    <mergeCell ref="G24:G26"/>
    <mergeCell ref="H24:H26"/>
    <mergeCell ref="I24:I26"/>
    <mergeCell ref="J24:J26"/>
    <mergeCell ref="K24:K26"/>
    <mergeCell ref="N24:N26"/>
    <mergeCell ref="O24:O26"/>
    <mergeCell ref="P24:P26"/>
    <mergeCell ref="Q24:Q26"/>
    <mergeCell ref="R24:R26"/>
    <mergeCell ref="O27:O28"/>
    <mergeCell ref="P27:P28"/>
    <mergeCell ref="Q27:Q28"/>
    <mergeCell ref="R27:R28"/>
    <mergeCell ref="S27:S28"/>
    <mergeCell ref="I27:I28"/>
    <mergeCell ref="J27:J28"/>
    <mergeCell ref="K27:K28"/>
    <mergeCell ref="M27:M28"/>
    <mergeCell ref="N27:N28"/>
    <mergeCell ref="Z29:Z30"/>
    <mergeCell ref="AA29:AA30"/>
    <mergeCell ref="AB29:AB30"/>
    <mergeCell ref="S29:S30"/>
    <mergeCell ref="T29:T30"/>
    <mergeCell ref="U29:U30"/>
    <mergeCell ref="V29:V30"/>
    <mergeCell ref="W29:W30"/>
    <mergeCell ref="Y27:Y28"/>
    <mergeCell ref="AB27:AB28"/>
    <mergeCell ref="T27:T28"/>
    <mergeCell ref="U27:U28"/>
    <mergeCell ref="V27:V28"/>
    <mergeCell ref="W27:W28"/>
    <mergeCell ref="X27:X28"/>
    <mergeCell ref="K31:K33"/>
    <mergeCell ref="N31:N33"/>
    <mergeCell ref="B31:B33"/>
    <mergeCell ref="D31:D33"/>
    <mergeCell ref="E31:E33"/>
    <mergeCell ref="F31:F33"/>
    <mergeCell ref="G31:G33"/>
    <mergeCell ref="X29:X30"/>
    <mergeCell ref="Y29:Y30"/>
    <mergeCell ref="B29:B30"/>
    <mergeCell ref="D29:D30"/>
    <mergeCell ref="E29:E30"/>
    <mergeCell ref="F29:F30"/>
    <mergeCell ref="G29:G30"/>
    <mergeCell ref="H29:H30"/>
    <mergeCell ref="I29:I30"/>
    <mergeCell ref="J29:J30"/>
    <mergeCell ref="K29:K30"/>
    <mergeCell ref="N29:N30"/>
    <mergeCell ref="O29:O30"/>
    <mergeCell ref="P29:P30"/>
    <mergeCell ref="Q29:Q30"/>
    <mergeCell ref="R29:R30"/>
    <mergeCell ref="B34:B39"/>
    <mergeCell ref="D34:D36"/>
    <mergeCell ref="E34:E36"/>
    <mergeCell ref="F34:F36"/>
    <mergeCell ref="G34:G36"/>
    <mergeCell ref="Y31:Y33"/>
    <mergeCell ref="Z31:Z33"/>
    <mergeCell ref="AA31:AA33"/>
    <mergeCell ref="AB31:AB33"/>
    <mergeCell ref="L32:L33"/>
    <mergeCell ref="M32:M33"/>
    <mergeCell ref="T31:T33"/>
    <mergeCell ref="U31:U33"/>
    <mergeCell ref="V31:V33"/>
    <mergeCell ref="W31:W33"/>
    <mergeCell ref="X31:X33"/>
    <mergeCell ref="O31:O33"/>
    <mergeCell ref="P31:P33"/>
    <mergeCell ref="Q31:Q33"/>
    <mergeCell ref="R31:R33"/>
    <mergeCell ref="S31:S33"/>
    <mergeCell ref="H31:H33"/>
    <mergeCell ref="I31:I33"/>
    <mergeCell ref="J31:J33"/>
    <mergeCell ref="X34:X36"/>
    <mergeCell ref="O34:O36"/>
    <mergeCell ref="P34:P36"/>
    <mergeCell ref="Q34:Q36"/>
    <mergeCell ref="R34:R36"/>
    <mergeCell ref="S34:S36"/>
    <mergeCell ref="H34:H36"/>
    <mergeCell ref="I34:I36"/>
    <mergeCell ref="J34:J36"/>
    <mergeCell ref="K34:K36"/>
    <mergeCell ref="N34:N36"/>
    <mergeCell ref="S37:S39"/>
    <mergeCell ref="T37:T39"/>
    <mergeCell ref="U37:U39"/>
    <mergeCell ref="V37:V39"/>
    <mergeCell ref="Y34:Y36"/>
    <mergeCell ref="Z34:Z36"/>
    <mergeCell ref="AA34:AA36"/>
    <mergeCell ref="AB34:AB36"/>
    <mergeCell ref="D37:D39"/>
    <mergeCell ref="E37:E39"/>
    <mergeCell ref="F37:F39"/>
    <mergeCell ref="G37:G39"/>
    <mergeCell ref="H37:H39"/>
    <mergeCell ref="I37:I39"/>
    <mergeCell ref="J37:J39"/>
    <mergeCell ref="K37:K39"/>
    <mergeCell ref="N37:N38"/>
    <mergeCell ref="O37:O39"/>
    <mergeCell ref="P37:P39"/>
    <mergeCell ref="Q37:Q39"/>
    <mergeCell ref="T34:T36"/>
    <mergeCell ref="U34:U36"/>
    <mergeCell ref="V34:V36"/>
    <mergeCell ref="W34:W36"/>
    <mergeCell ref="U41:U43"/>
    <mergeCell ref="V41:V43"/>
    <mergeCell ref="AB37:AB39"/>
    <mergeCell ref="B40:B43"/>
    <mergeCell ref="D41:D43"/>
    <mergeCell ref="E41:E43"/>
    <mergeCell ref="F41:F43"/>
    <mergeCell ref="G41:G43"/>
    <mergeCell ref="H41:H43"/>
    <mergeCell ref="I41:I43"/>
    <mergeCell ref="J41:J43"/>
    <mergeCell ref="K41:K43"/>
    <mergeCell ref="L41:L42"/>
    <mergeCell ref="M41:M42"/>
    <mergeCell ref="N41:N43"/>
    <mergeCell ref="O41:O43"/>
    <mergeCell ref="P41:P43"/>
    <mergeCell ref="Q41:Q43"/>
    <mergeCell ref="W37:W39"/>
    <mergeCell ref="X37:X39"/>
    <mergeCell ref="Y37:Y39"/>
    <mergeCell ref="Z37:Z39"/>
    <mergeCell ref="AA37:AA39"/>
    <mergeCell ref="R37:R39"/>
    <mergeCell ref="AB41:AB43"/>
    <mergeCell ref="B44:B51"/>
    <mergeCell ref="D44:D47"/>
    <mergeCell ref="E44:E47"/>
    <mergeCell ref="F44:F47"/>
    <mergeCell ref="G44:G47"/>
    <mergeCell ref="H44:H47"/>
    <mergeCell ref="I44:I47"/>
    <mergeCell ref="J44:J47"/>
    <mergeCell ref="K44:K47"/>
    <mergeCell ref="N44:N47"/>
    <mergeCell ref="O44:O47"/>
    <mergeCell ref="P44:P47"/>
    <mergeCell ref="Q44:Q47"/>
    <mergeCell ref="R44:R47"/>
    <mergeCell ref="S44:S47"/>
    <mergeCell ref="W41:W43"/>
    <mergeCell ref="X41:X43"/>
    <mergeCell ref="Y41:Y43"/>
    <mergeCell ref="Z41:Z43"/>
    <mergeCell ref="AA41:AA43"/>
    <mergeCell ref="R41:R43"/>
    <mergeCell ref="S41:S43"/>
    <mergeCell ref="T41:T43"/>
    <mergeCell ref="Y44:Y47"/>
    <mergeCell ref="Z44:Z47"/>
    <mergeCell ref="AA44:AA47"/>
    <mergeCell ref="AB44:AB47"/>
    <mergeCell ref="L46:L47"/>
    <mergeCell ref="M46:M47"/>
    <mergeCell ref="T44:T47"/>
    <mergeCell ref="U44:U47"/>
    <mergeCell ref="V44:V47"/>
    <mergeCell ref="W44:W47"/>
    <mergeCell ref="X44:X47"/>
    <mergeCell ref="I48:I51"/>
    <mergeCell ref="J48:J51"/>
    <mergeCell ref="K48:K51"/>
    <mergeCell ref="N48:N51"/>
    <mergeCell ref="O48:O51"/>
    <mergeCell ref="D48:D51"/>
    <mergeCell ref="E48:E51"/>
    <mergeCell ref="F48:F51"/>
    <mergeCell ref="G48:G51"/>
    <mergeCell ref="H48:H51"/>
    <mergeCell ref="Z48:Z51"/>
    <mergeCell ref="AA48:AA51"/>
    <mergeCell ref="AB48:AB51"/>
    <mergeCell ref="L50:L51"/>
    <mergeCell ref="M50:M51"/>
    <mergeCell ref="U48:U51"/>
    <mergeCell ref="V48:V51"/>
    <mergeCell ref="W48:W51"/>
    <mergeCell ref="X48:X51"/>
    <mergeCell ref="Y48:Y51"/>
    <mergeCell ref="P48:P51"/>
    <mergeCell ref="Q48:Q51"/>
    <mergeCell ref="R48:R51"/>
    <mergeCell ref="S48:S51"/>
    <mergeCell ref="T48:T51"/>
    <mergeCell ref="R52:R53"/>
    <mergeCell ref="S52:S53"/>
    <mergeCell ref="H52:H53"/>
    <mergeCell ref="I52:I53"/>
    <mergeCell ref="J52:J53"/>
    <mergeCell ref="K52:K53"/>
    <mergeCell ref="N52:N53"/>
    <mergeCell ref="B52:B59"/>
    <mergeCell ref="D52:D53"/>
    <mergeCell ref="E52:E53"/>
    <mergeCell ref="F52:F53"/>
    <mergeCell ref="G52:G53"/>
    <mergeCell ref="D56:D59"/>
    <mergeCell ref="E56:E59"/>
    <mergeCell ref="F56:F59"/>
    <mergeCell ref="G56:G59"/>
    <mergeCell ref="Z52:Z53"/>
    <mergeCell ref="AA52:AA53"/>
    <mergeCell ref="AB52:AB53"/>
    <mergeCell ref="D54:D55"/>
    <mergeCell ref="E54:E55"/>
    <mergeCell ref="F54:F55"/>
    <mergeCell ref="G54:G55"/>
    <mergeCell ref="H54:H55"/>
    <mergeCell ref="I54:I55"/>
    <mergeCell ref="J54:J55"/>
    <mergeCell ref="K54:K55"/>
    <mergeCell ref="N54:N55"/>
    <mergeCell ref="O54:O55"/>
    <mergeCell ref="P54:P55"/>
    <mergeCell ref="Q54:Q55"/>
    <mergeCell ref="R54:R55"/>
    <mergeCell ref="T52:T53"/>
    <mergeCell ref="U52:U53"/>
    <mergeCell ref="V52:V53"/>
    <mergeCell ref="W52:W53"/>
    <mergeCell ref="Y52:Y53"/>
    <mergeCell ref="O52:O53"/>
    <mergeCell ref="P52:P53"/>
    <mergeCell ref="Q52:Q53"/>
    <mergeCell ref="X54:X55"/>
    <mergeCell ref="Y54:Y55"/>
    <mergeCell ref="Z54:Z55"/>
    <mergeCell ref="AA54:AA55"/>
    <mergeCell ref="AB54:AB55"/>
    <mergeCell ref="S54:S55"/>
    <mergeCell ref="T54:T55"/>
    <mergeCell ref="U54:U55"/>
    <mergeCell ref="V54:V55"/>
    <mergeCell ref="W54:W55"/>
    <mergeCell ref="Y56:Y59"/>
    <mergeCell ref="Z56:Z59"/>
    <mergeCell ref="AA56:AA59"/>
    <mergeCell ref="AB56:AB59"/>
    <mergeCell ref="C57:C59"/>
    <mergeCell ref="T56:T59"/>
    <mergeCell ref="U56:U59"/>
    <mergeCell ref="V56:V59"/>
    <mergeCell ref="W56:W59"/>
    <mergeCell ref="X56:X59"/>
    <mergeCell ref="O56:O59"/>
    <mergeCell ref="P56:P59"/>
    <mergeCell ref="Q56:Q59"/>
    <mergeCell ref="R56:R59"/>
    <mergeCell ref="S56:S59"/>
    <mergeCell ref="H56:H59"/>
    <mergeCell ref="I56:I59"/>
    <mergeCell ref="J56:J59"/>
    <mergeCell ref="K56:K59"/>
    <mergeCell ref="N56:N59"/>
    <mergeCell ref="H60:H62"/>
    <mergeCell ref="I60:I62"/>
    <mergeCell ref="J60:J62"/>
    <mergeCell ref="K60:K62"/>
    <mergeCell ref="N60:N62"/>
    <mergeCell ref="B60:B70"/>
    <mergeCell ref="D60:D62"/>
    <mergeCell ref="E60:E62"/>
    <mergeCell ref="F60:F62"/>
    <mergeCell ref="G60:G62"/>
    <mergeCell ref="D63:D66"/>
    <mergeCell ref="E63:E66"/>
    <mergeCell ref="F63:F66"/>
    <mergeCell ref="G63:G66"/>
    <mergeCell ref="D67:D70"/>
    <mergeCell ref="E67:E70"/>
    <mergeCell ref="F67:F70"/>
    <mergeCell ref="G67:G70"/>
    <mergeCell ref="Y60:Y62"/>
    <mergeCell ref="Z60:Z62"/>
    <mergeCell ref="AA60:AA62"/>
    <mergeCell ref="AB60:AB62"/>
    <mergeCell ref="L61:L62"/>
    <mergeCell ref="M61:M62"/>
    <mergeCell ref="T60:T62"/>
    <mergeCell ref="U60:U62"/>
    <mergeCell ref="V60:V62"/>
    <mergeCell ref="W60:W62"/>
    <mergeCell ref="X60:X62"/>
    <mergeCell ref="O60:O62"/>
    <mergeCell ref="P60:P62"/>
    <mergeCell ref="Q60:Q62"/>
    <mergeCell ref="R60:R62"/>
    <mergeCell ref="S60:S62"/>
    <mergeCell ref="Y63:Y66"/>
    <mergeCell ref="Z63:Z66"/>
    <mergeCell ref="AA63:AA66"/>
    <mergeCell ref="AB63:AB66"/>
    <mergeCell ref="C65:C66"/>
    <mergeCell ref="T63:T66"/>
    <mergeCell ref="U63:U66"/>
    <mergeCell ref="V63:V66"/>
    <mergeCell ref="W63:W66"/>
    <mergeCell ref="X63:X66"/>
    <mergeCell ref="O63:O66"/>
    <mergeCell ref="P63:P66"/>
    <mergeCell ref="Q63:Q66"/>
    <mergeCell ref="R63:R66"/>
    <mergeCell ref="S63:S66"/>
    <mergeCell ref="H63:H66"/>
    <mergeCell ref="I63:I66"/>
    <mergeCell ref="J63:J66"/>
    <mergeCell ref="K63:K66"/>
    <mergeCell ref="N63:N66"/>
    <mergeCell ref="O67:O70"/>
    <mergeCell ref="P67:P70"/>
    <mergeCell ref="Q67:Q70"/>
    <mergeCell ref="R67:R70"/>
    <mergeCell ref="S67:S70"/>
    <mergeCell ref="H67:H70"/>
    <mergeCell ref="I67:I70"/>
    <mergeCell ref="J67:J70"/>
    <mergeCell ref="K67:K70"/>
    <mergeCell ref="N67:N70"/>
    <mergeCell ref="Y67:Y70"/>
    <mergeCell ref="Z67:Z70"/>
    <mergeCell ref="AA67:AA70"/>
    <mergeCell ref="AB67:AB70"/>
    <mergeCell ref="T67:T70"/>
    <mergeCell ref="U67:U70"/>
    <mergeCell ref="V67:V70"/>
    <mergeCell ref="W67:W70"/>
    <mergeCell ref="X67:X70"/>
  </mergeCells>
  <conditionalFormatting sqref="K63">
    <cfRule type="containsText" dxfId="162" priority="93" operator="containsText" text="ALTA">
      <formula>NOT(ISERROR(SEARCH("ALTA",K63)))</formula>
    </cfRule>
    <cfRule type="containsText" dxfId="161" priority="94" operator="containsText" text="MODERADA">
      <formula>NOT(ISERROR(SEARCH("MODERADA",K63)))</formula>
    </cfRule>
    <cfRule type="containsText" dxfId="160" priority="95" operator="containsText" text="EXTREMA">
      <formula>NOT(ISERROR(SEARCH("EXTREMA",K63)))</formula>
    </cfRule>
  </conditionalFormatting>
  <conditionalFormatting sqref="K63">
    <cfRule type="containsText" dxfId="159" priority="92" operator="containsText" text="BAJA">
      <formula>NOT(ISERROR(SEARCH("BAJA",K63)))</formula>
    </cfRule>
  </conditionalFormatting>
  <conditionalFormatting sqref="K18">
    <cfRule type="containsText" dxfId="158" priority="137" operator="containsText" text="ALTA">
      <formula>NOT(ISERROR(SEARCH("ALTA",K18)))</formula>
    </cfRule>
    <cfRule type="containsText" dxfId="157" priority="138" operator="containsText" text="MODERADA">
      <formula>NOT(ISERROR(SEARCH("MODERADA",K18)))</formula>
    </cfRule>
    <cfRule type="containsText" dxfId="156" priority="139" operator="containsText" text="EXTREMA">
      <formula>NOT(ISERROR(SEARCH("EXTREMA",K18)))</formula>
    </cfRule>
  </conditionalFormatting>
  <conditionalFormatting sqref="K18">
    <cfRule type="containsText" dxfId="155" priority="136" operator="containsText" text="BAJA">
      <formula>NOT(ISERROR(SEARCH("BAJA",K18)))</formula>
    </cfRule>
  </conditionalFormatting>
  <conditionalFormatting sqref="K21">
    <cfRule type="containsText" dxfId="154" priority="133" operator="containsText" text="ALTA">
      <formula>NOT(ISERROR(SEARCH("ALTA",K21)))</formula>
    </cfRule>
    <cfRule type="containsText" dxfId="153" priority="134" operator="containsText" text="MODERADA">
      <formula>NOT(ISERROR(SEARCH("MODERADA",K21)))</formula>
    </cfRule>
    <cfRule type="containsText" dxfId="152" priority="135" operator="containsText" text="EXTREMA">
      <formula>NOT(ISERROR(SEARCH("EXTREMA",K21)))</formula>
    </cfRule>
  </conditionalFormatting>
  <conditionalFormatting sqref="K21">
    <cfRule type="containsText" dxfId="151" priority="132" operator="containsText" text="BAJA">
      <formula>NOT(ISERROR(SEARCH("BAJA",K21)))</formula>
    </cfRule>
  </conditionalFormatting>
  <conditionalFormatting sqref="K24">
    <cfRule type="containsText" dxfId="150" priority="129" operator="containsText" text="ALTA">
      <formula>NOT(ISERROR(SEARCH("ALTA",K24)))</formula>
    </cfRule>
    <cfRule type="containsText" dxfId="149" priority="130" operator="containsText" text="MODERADA">
      <formula>NOT(ISERROR(SEARCH("MODERADA",K24)))</formula>
    </cfRule>
    <cfRule type="containsText" dxfId="148" priority="131" operator="containsText" text="EXTREMA">
      <formula>NOT(ISERROR(SEARCH("EXTREMA",K24)))</formula>
    </cfRule>
  </conditionalFormatting>
  <conditionalFormatting sqref="K24">
    <cfRule type="containsText" dxfId="147" priority="128" operator="containsText" text="BAJA">
      <formula>NOT(ISERROR(SEARCH("BAJA",K24)))</formula>
    </cfRule>
  </conditionalFormatting>
  <conditionalFormatting sqref="K27 K29">
    <cfRule type="containsText" dxfId="146" priority="125" operator="containsText" text="ALTA">
      <formula>NOT(ISERROR(SEARCH("ALTA",K27)))</formula>
    </cfRule>
    <cfRule type="containsText" dxfId="145" priority="126" operator="containsText" text="MODERADA">
      <formula>NOT(ISERROR(SEARCH("MODERADA",K27)))</formula>
    </cfRule>
    <cfRule type="containsText" dxfId="144" priority="127" operator="containsText" text="EXTREMA">
      <formula>NOT(ISERROR(SEARCH("EXTREMA",K27)))</formula>
    </cfRule>
  </conditionalFormatting>
  <conditionalFormatting sqref="K27 K29">
    <cfRule type="containsText" dxfId="143" priority="124" operator="containsText" text="BAJA">
      <formula>NOT(ISERROR(SEARCH("BAJA",K27)))</formula>
    </cfRule>
  </conditionalFormatting>
  <conditionalFormatting sqref="K31">
    <cfRule type="containsText" dxfId="142" priority="121" operator="containsText" text="ALTA">
      <formula>NOT(ISERROR(SEARCH("ALTA",K31)))</formula>
    </cfRule>
    <cfRule type="containsText" dxfId="141" priority="122" operator="containsText" text="MODERADA">
      <formula>NOT(ISERROR(SEARCH("MODERADA",K31)))</formula>
    </cfRule>
    <cfRule type="containsText" dxfId="140" priority="123" operator="containsText" text="EXTREMA">
      <formula>NOT(ISERROR(SEARCH("EXTREMA",K31)))</formula>
    </cfRule>
  </conditionalFormatting>
  <conditionalFormatting sqref="K31">
    <cfRule type="containsText" dxfId="139" priority="120" operator="containsText" text="BAJA">
      <formula>NOT(ISERROR(SEARCH("BAJA",K31)))</formula>
    </cfRule>
  </conditionalFormatting>
  <conditionalFormatting sqref="K37:K38">
    <cfRule type="containsText" dxfId="138" priority="117" operator="containsText" text="ALTA">
      <formula>NOT(ISERROR(SEARCH("ALTA",K37)))</formula>
    </cfRule>
    <cfRule type="containsText" dxfId="137" priority="118" operator="containsText" text="MODERADA">
      <formula>NOT(ISERROR(SEARCH("MODERADA",K37)))</formula>
    </cfRule>
    <cfRule type="containsText" dxfId="136" priority="119" operator="containsText" text="EXTREMA">
      <formula>NOT(ISERROR(SEARCH("EXTREMA",K37)))</formula>
    </cfRule>
  </conditionalFormatting>
  <conditionalFormatting sqref="K37:K38">
    <cfRule type="containsText" dxfId="135" priority="116" operator="containsText" text="BAJA">
      <formula>NOT(ISERROR(SEARCH("BAJA",K37)))</formula>
    </cfRule>
  </conditionalFormatting>
  <conditionalFormatting sqref="K40">
    <cfRule type="containsText" dxfId="134" priority="113" operator="containsText" text="ALTA">
      <formula>NOT(ISERROR(SEARCH("ALTA",K40)))</formula>
    </cfRule>
    <cfRule type="containsText" dxfId="133" priority="114" operator="containsText" text="MODERADA">
      <formula>NOT(ISERROR(SEARCH("MODERADA",K40)))</formula>
    </cfRule>
    <cfRule type="containsText" dxfId="132" priority="115" operator="containsText" text="EXTREMA">
      <formula>NOT(ISERROR(SEARCH("EXTREMA",K40)))</formula>
    </cfRule>
  </conditionalFormatting>
  <conditionalFormatting sqref="K40">
    <cfRule type="containsText" dxfId="131" priority="112" operator="containsText" text="BAJA">
      <formula>NOT(ISERROR(SEARCH("BAJA",K40)))</formula>
    </cfRule>
  </conditionalFormatting>
  <conditionalFormatting sqref="K44">
    <cfRule type="containsText" dxfId="130" priority="109" operator="containsText" text="ALTA">
      <formula>NOT(ISERROR(SEARCH("ALTA",K44)))</formula>
    </cfRule>
    <cfRule type="containsText" dxfId="129" priority="110" operator="containsText" text="MODERADA">
      <formula>NOT(ISERROR(SEARCH("MODERADA",K44)))</formula>
    </cfRule>
    <cfRule type="containsText" dxfId="128" priority="111" operator="containsText" text="EXTREMA">
      <formula>NOT(ISERROR(SEARCH("EXTREMA",K44)))</formula>
    </cfRule>
  </conditionalFormatting>
  <conditionalFormatting sqref="K44">
    <cfRule type="containsText" dxfId="127" priority="108" operator="containsText" text="BAJA">
      <formula>NOT(ISERROR(SEARCH("BAJA",K44)))</formula>
    </cfRule>
  </conditionalFormatting>
  <conditionalFormatting sqref="K48">
    <cfRule type="containsText" dxfId="126" priority="105" operator="containsText" text="ALTA">
      <formula>NOT(ISERROR(SEARCH("ALTA",K48)))</formula>
    </cfRule>
    <cfRule type="containsText" dxfId="125" priority="106" operator="containsText" text="MODERADA">
      <formula>NOT(ISERROR(SEARCH("MODERADA",K48)))</formula>
    </cfRule>
    <cfRule type="containsText" dxfId="124" priority="107" operator="containsText" text="EXTREMA">
      <formula>NOT(ISERROR(SEARCH("EXTREMA",K48)))</formula>
    </cfRule>
  </conditionalFormatting>
  <conditionalFormatting sqref="K48">
    <cfRule type="containsText" dxfId="123" priority="104" operator="containsText" text="BAJA">
      <formula>NOT(ISERROR(SEARCH("BAJA",K48)))</formula>
    </cfRule>
  </conditionalFormatting>
  <conditionalFormatting sqref="K52">
    <cfRule type="containsText" dxfId="122" priority="101" operator="containsText" text="ALTA">
      <formula>NOT(ISERROR(SEARCH("ALTA",K52)))</formula>
    </cfRule>
    <cfRule type="containsText" dxfId="121" priority="102" operator="containsText" text="MODERADA">
      <formula>NOT(ISERROR(SEARCH("MODERADA",K52)))</formula>
    </cfRule>
    <cfRule type="containsText" dxfId="120" priority="103" operator="containsText" text="EXTREMA">
      <formula>NOT(ISERROR(SEARCH("EXTREMA",K52)))</formula>
    </cfRule>
  </conditionalFormatting>
  <conditionalFormatting sqref="K52">
    <cfRule type="containsText" dxfId="119" priority="100" operator="containsText" text="BAJA">
      <formula>NOT(ISERROR(SEARCH("BAJA",K52)))</formula>
    </cfRule>
  </conditionalFormatting>
  <conditionalFormatting sqref="K54">
    <cfRule type="containsText" dxfId="118" priority="97" operator="containsText" text="ALTA">
      <formula>NOT(ISERROR(SEARCH("ALTA",K54)))</formula>
    </cfRule>
    <cfRule type="containsText" dxfId="117" priority="98" operator="containsText" text="MODERADA">
      <formula>NOT(ISERROR(SEARCH("MODERADA",K54)))</formula>
    </cfRule>
    <cfRule type="containsText" dxfId="116" priority="99" operator="containsText" text="EXTREMA">
      <formula>NOT(ISERROR(SEARCH("EXTREMA",K54)))</formula>
    </cfRule>
  </conditionalFormatting>
  <conditionalFormatting sqref="K54">
    <cfRule type="containsText" dxfId="115" priority="96" operator="containsText" text="BAJA">
      <formula>NOT(ISERROR(SEARCH("BAJA",K54)))</formula>
    </cfRule>
  </conditionalFormatting>
  <conditionalFormatting sqref="T63">
    <cfRule type="containsText" dxfId="114" priority="73" operator="containsText" text="ALTA">
      <formula>NOT(ISERROR(SEARCH("ALTA",T63)))</formula>
    </cfRule>
    <cfRule type="containsText" dxfId="113" priority="74" operator="containsText" text="MODERADA">
      <formula>NOT(ISERROR(SEARCH("MODERADA",T63)))</formula>
    </cfRule>
    <cfRule type="containsText" dxfId="112" priority="75" operator="containsText" text="EXTREMA">
      <formula>NOT(ISERROR(SEARCH("EXTREMA",T63)))</formula>
    </cfRule>
  </conditionalFormatting>
  <conditionalFormatting sqref="T63">
    <cfRule type="containsText" dxfId="111" priority="72" operator="containsText" text="BAJA">
      <formula>NOT(ISERROR(SEARCH("BAJA",T63)))</formula>
    </cfRule>
  </conditionalFormatting>
  <conditionalFormatting sqref="T52">
    <cfRule type="containsText" dxfId="110" priority="77" operator="containsText" text="ALTA">
      <formula>NOT(ISERROR(SEARCH("ALTA",T52)))</formula>
    </cfRule>
    <cfRule type="containsText" dxfId="109" priority="78" operator="containsText" text="MODERADA">
      <formula>NOT(ISERROR(SEARCH("MODERADA",T52)))</formula>
    </cfRule>
    <cfRule type="containsText" dxfId="108" priority="79" operator="containsText" text="EXTREMA">
      <formula>NOT(ISERROR(SEARCH("EXTREMA",T52)))</formula>
    </cfRule>
  </conditionalFormatting>
  <conditionalFormatting sqref="T52">
    <cfRule type="containsText" dxfId="107" priority="76" operator="containsText" text="BAJA">
      <formula>NOT(ISERROR(SEARCH("BAJA",T52)))</formula>
    </cfRule>
  </conditionalFormatting>
  <conditionalFormatting sqref="T15 T18 T21 T24 T27">
    <cfRule type="containsText" dxfId="106" priority="89" operator="containsText" text="ALTA">
      <formula>NOT(ISERROR(SEARCH("ALTA",T15)))</formula>
    </cfRule>
    <cfRule type="containsText" dxfId="105" priority="90" operator="containsText" text="MODERADA">
      <formula>NOT(ISERROR(SEARCH("MODERADA",T15)))</formula>
    </cfRule>
    <cfRule type="containsText" dxfId="104" priority="91" operator="containsText" text="EXTREMA">
      <formula>NOT(ISERROR(SEARCH("EXTREMA",T15)))</formula>
    </cfRule>
  </conditionalFormatting>
  <conditionalFormatting sqref="T15 T18 T21 T24 T27">
    <cfRule type="containsText" dxfId="103" priority="88" operator="containsText" text="BAJA">
      <formula>NOT(ISERROR(SEARCH("BAJA",T15)))</formula>
    </cfRule>
  </conditionalFormatting>
  <conditionalFormatting sqref="T29">
    <cfRule type="containsText" dxfId="102" priority="85" operator="containsText" text="ALTA">
      <formula>NOT(ISERROR(SEARCH("ALTA",T29)))</formula>
    </cfRule>
    <cfRule type="containsText" dxfId="101" priority="86" operator="containsText" text="MODERADA">
      <formula>NOT(ISERROR(SEARCH("MODERADA",T29)))</formula>
    </cfRule>
    <cfRule type="containsText" dxfId="100" priority="87" operator="containsText" text="EXTREMA">
      <formula>NOT(ISERROR(SEARCH("EXTREMA",T29)))</formula>
    </cfRule>
  </conditionalFormatting>
  <conditionalFormatting sqref="T29">
    <cfRule type="containsText" dxfId="99" priority="84" operator="containsText" text="BAJA">
      <formula>NOT(ISERROR(SEARCH("BAJA",T29)))</formula>
    </cfRule>
  </conditionalFormatting>
  <conditionalFormatting sqref="T31">
    <cfRule type="containsText" dxfId="98" priority="81" operator="containsText" text="ALTA">
      <formula>NOT(ISERROR(SEARCH("ALTA",T31)))</formula>
    </cfRule>
    <cfRule type="containsText" dxfId="97" priority="82" operator="containsText" text="MODERADA">
      <formula>NOT(ISERROR(SEARCH("MODERADA",T31)))</formula>
    </cfRule>
    <cfRule type="containsText" dxfId="96" priority="83" operator="containsText" text="EXTREMA">
      <formula>NOT(ISERROR(SEARCH("EXTREMA",T31)))</formula>
    </cfRule>
  </conditionalFormatting>
  <conditionalFormatting sqref="T31">
    <cfRule type="containsText" dxfId="95" priority="80" operator="containsText" text="BAJA">
      <formula>NOT(ISERROR(SEARCH("BAJA",T31)))</formula>
    </cfRule>
  </conditionalFormatting>
  <conditionalFormatting sqref="T60">
    <cfRule type="containsText" dxfId="94" priority="69" operator="containsText" text="ALTA">
      <formula>NOT(ISERROR(SEARCH("ALTA",T60)))</formula>
    </cfRule>
    <cfRule type="containsText" dxfId="93" priority="70" operator="containsText" text="MODERADA">
      <formula>NOT(ISERROR(SEARCH("MODERADA",T60)))</formula>
    </cfRule>
    <cfRule type="containsText" dxfId="92" priority="71" operator="containsText" text="EXTREMA">
      <formula>NOT(ISERROR(SEARCH("EXTREMA",T60)))</formula>
    </cfRule>
  </conditionalFormatting>
  <conditionalFormatting sqref="T60">
    <cfRule type="containsText" dxfId="91" priority="68" operator="containsText" text="BAJA">
      <formula>NOT(ISERROR(SEARCH("BAJA",T60)))</formula>
    </cfRule>
  </conditionalFormatting>
  <conditionalFormatting sqref="K56:K59">
    <cfRule type="containsText" dxfId="90" priority="65" operator="containsText" text="ALTA">
      <formula>NOT(ISERROR(SEARCH("ALTA",K56)))</formula>
    </cfRule>
    <cfRule type="containsText" dxfId="89" priority="66" operator="containsText" text="MODERADA">
      <formula>NOT(ISERROR(SEARCH("MODERADA",K56)))</formula>
    </cfRule>
    <cfRule type="containsText" dxfId="88" priority="67" operator="containsText" text="EXTREMA">
      <formula>NOT(ISERROR(SEARCH("EXTREMA",K56)))</formula>
    </cfRule>
  </conditionalFormatting>
  <conditionalFormatting sqref="K56:K59">
    <cfRule type="containsText" dxfId="87" priority="64" operator="containsText" text="BAJA">
      <formula>NOT(ISERROR(SEARCH("BAJA",K56)))</formula>
    </cfRule>
  </conditionalFormatting>
  <conditionalFormatting sqref="K41">
    <cfRule type="containsText" dxfId="86" priority="61" operator="containsText" text="ALTA">
      <formula>NOT(ISERROR(SEARCH("ALTA",K41)))</formula>
    </cfRule>
    <cfRule type="containsText" dxfId="85" priority="62" operator="containsText" text="MODERADA">
      <formula>NOT(ISERROR(SEARCH("MODERADA",K41)))</formula>
    </cfRule>
    <cfRule type="containsText" dxfId="84" priority="63" operator="containsText" text="EXTREMA">
      <formula>NOT(ISERROR(SEARCH("EXTREMA",K41)))</formula>
    </cfRule>
  </conditionalFormatting>
  <conditionalFormatting sqref="K41">
    <cfRule type="containsText" dxfId="83" priority="60" operator="containsText" text="BAJA">
      <formula>NOT(ISERROR(SEARCH("BAJA",K41)))</formula>
    </cfRule>
  </conditionalFormatting>
  <conditionalFormatting sqref="T41">
    <cfRule type="containsText" dxfId="82" priority="57" operator="containsText" text="ALTA">
      <formula>NOT(ISERROR(SEARCH("ALTA",T41)))</formula>
    </cfRule>
    <cfRule type="containsText" dxfId="81" priority="58" operator="containsText" text="MODERADA">
      <formula>NOT(ISERROR(SEARCH("MODERADA",T41)))</formula>
    </cfRule>
    <cfRule type="containsText" dxfId="80" priority="59" operator="containsText" text="EXTREMA">
      <formula>NOT(ISERROR(SEARCH("EXTREMA",T41)))</formula>
    </cfRule>
  </conditionalFormatting>
  <conditionalFormatting sqref="T41">
    <cfRule type="containsText" dxfId="79" priority="56" operator="containsText" text="BAJA">
      <formula>NOT(ISERROR(SEARCH("BAJA",T41)))</formula>
    </cfRule>
  </conditionalFormatting>
  <conditionalFormatting sqref="K15">
    <cfRule type="containsText" dxfId="78" priority="53" operator="containsText" text="ALTA">
      <formula>NOT(ISERROR(SEARCH("ALTA",K15)))</formula>
    </cfRule>
    <cfRule type="containsText" dxfId="77" priority="54" operator="containsText" text="MODERADA">
      <formula>NOT(ISERROR(SEARCH("MODERADA",K15)))</formula>
    </cfRule>
    <cfRule type="containsText" dxfId="76" priority="55" operator="containsText" text="EXTREMA">
      <formula>NOT(ISERROR(SEARCH("EXTREMA",K15)))</formula>
    </cfRule>
  </conditionalFormatting>
  <conditionalFormatting sqref="K15">
    <cfRule type="containsText" dxfId="75" priority="52" operator="containsText" text="BAJA">
      <formula>NOT(ISERROR(SEARCH("BAJA",K15)))</formula>
    </cfRule>
  </conditionalFormatting>
  <conditionalFormatting sqref="T67">
    <cfRule type="containsText" dxfId="74" priority="8" operator="containsText" text="BAJA">
      <formula>NOT(ISERROR(SEARCH("BAJA",T67)))</formula>
    </cfRule>
  </conditionalFormatting>
  <conditionalFormatting sqref="K34">
    <cfRule type="containsText" dxfId="73" priority="49" operator="containsText" text="ALTA">
      <formula>NOT(ISERROR(SEARCH("ALTA",K34)))</formula>
    </cfRule>
    <cfRule type="containsText" dxfId="72" priority="50" operator="containsText" text="MODERADA">
      <formula>NOT(ISERROR(SEARCH("MODERADA",K34)))</formula>
    </cfRule>
    <cfRule type="containsText" dxfId="71" priority="51" operator="containsText" text="EXTREMA">
      <formula>NOT(ISERROR(SEARCH("EXTREMA",K34)))</formula>
    </cfRule>
  </conditionalFormatting>
  <conditionalFormatting sqref="K34">
    <cfRule type="containsText" dxfId="70" priority="48" operator="containsText" text="BAJA">
      <formula>NOT(ISERROR(SEARCH("BAJA",K34)))</formula>
    </cfRule>
  </conditionalFormatting>
  <conditionalFormatting sqref="K60">
    <cfRule type="containsText" dxfId="69" priority="45" operator="containsText" text="ALTA">
      <formula>NOT(ISERROR(SEARCH("ALTA",K60)))</formula>
    </cfRule>
    <cfRule type="containsText" dxfId="68" priority="46" operator="containsText" text="MODERADA">
      <formula>NOT(ISERROR(SEARCH("MODERADA",K60)))</formula>
    </cfRule>
    <cfRule type="containsText" dxfId="67" priority="47" operator="containsText" text="EXTREMA">
      <formula>NOT(ISERROR(SEARCH("EXTREMA",K60)))</formula>
    </cfRule>
  </conditionalFormatting>
  <conditionalFormatting sqref="K60">
    <cfRule type="containsText" dxfId="66" priority="44" operator="containsText" text="BAJA">
      <formula>NOT(ISERROR(SEARCH("BAJA",K60)))</formula>
    </cfRule>
  </conditionalFormatting>
  <conditionalFormatting sqref="K67">
    <cfRule type="containsText" dxfId="65" priority="41" operator="containsText" text="ALTA">
      <formula>NOT(ISERROR(SEARCH("ALTA",K67)))</formula>
    </cfRule>
    <cfRule type="containsText" dxfId="64" priority="42" operator="containsText" text="MODERADA">
      <formula>NOT(ISERROR(SEARCH("MODERADA",K67)))</formula>
    </cfRule>
    <cfRule type="containsText" dxfId="63" priority="43" operator="containsText" text="EXTREMA">
      <formula>NOT(ISERROR(SEARCH("EXTREMA",K67)))</formula>
    </cfRule>
  </conditionalFormatting>
  <conditionalFormatting sqref="K67">
    <cfRule type="containsText" dxfId="62" priority="40" operator="containsText" text="BAJA">
      <formula>NOT(ISERROR(SEARCH("BAJA",K67)))</formula>
    </cfRule>
  </conditionalFormatting>
  <conditionalFormatting sqref="T34">
    <cfRule type="containsText" dxfId="61" priority="37" operator="containsText" text="ALTA">
      <formula>NOT(ISERROR(SEARCH("ALTA",T34)))</formula>
    </cfRule>
    <cfRule type="containsText" dxfId="60" priority="38" operator="containsText" text="MODERADA">
      <formula>NOT(ISERROR(SEARCH("MODERADA",T34)))</formula>
    </cfRule>
    <cfRule type="containsText" dxfId="59" priority="39" operator="containsText" text="EXTREMA">
      <formula>NOT(ISERROR(SEARCH("EXTREMA",T34)))</formula>
    </cfRule>
  </conditionalFormatting>
  <conditionalFormatting sqref="T34">
    <cfRule type="containsText" dxfId="58" priority="36" operator="containsText" text="BAJA">
      <formula>NOT(ISERROR(SEARCH("BAJA",T34)))</formula>
    </cfRule>
  </conditionalFormatting>
  <conditionalFormatting sqref="T37">
    <cfRule type="containsText" dxfId="57" priority="33" operator="containsText" text="ALTA">
      <formula>NOT(ISERROR(SEARCH("ALTA",T37)))</formula>
    </cfRule>
    <cfRule type="containsText" dxfId="56" priority="34" operator="containsText" text="MODERADA">
      <formula>NOT(ISERROR(SEARCH("MODERADA",T37)))</formula>
    </cfRule>
    <cfRule type="containsText" dxfId="55" priority="35" operator="containsText" text="EXTREMA">
      <formula>NOT(ISERROR(SEARCH("EXTREMA",T37)))</formula>
    </cfRule>
  </conditionalFormatting>
  <conditionalFormatting sqref="T37">
    <cfRule type="containsText" dxfId="54" priority="32" operator="containsText" text="BAJA">
      <formula>NOT(ISERROR(SEARCH("BAJA",T37)))</formula>
    </cfRule>
  </conditionalFormatting>
  <conditionalFormatting sqref="T40">
    <cfRule type="containsText" dxfId="53" priority="29" operator="containsText" text="ALTA">
      <formula>NOT(ISERROR(SEARCH("ALTA",T40)))</formula>
    </cfRule>
    <cfRule type="containsText" dxfId="52" priority="30" operator="containsText" text="MODERADA">
      <formula>NOT(ISERROR(SEARCH("MODERADA",T40)))</formula>
    </cfRule>
    <cfRule type="containsText" dxfId="51" priority="31" operator="containsText" text="EXTREMA">
      <formula>NOT(ISERROR(SEARCH("EXTREMA",T40)))</formula>
    </cfRule>
  </conditionalFormatting>
  <conditionalFormatting sqref="T40">
    <cfRule type="containsText" dxfId="50" priority="28" operator="containsText" text="BAJA">
      <formula>NOT(ISERROR(SEARCH("BAJA",T40)))</formula>
    </cfRule>
  </conditionalFormatting>
  <conditionalFormatting sqref="T44">
    <cfRule type="containsText" dxfId="49" priority="25" operator="containsText" text="ALTA">
      <formula>NOT(ISERROR(SEARCH("ALTA",T44)))</formula>
    </cfRule>
    <cfRule type="containsText" dxfId="48" priority="26" operator="containsText" text="MODERADA">
      <formula>NOT(ISERROR(SEARCH("MODERADA",T44)))</formula>
    </cfRule>
    <cfRule type="containsText" dxfId="47" priority="27" operator="containsText" text="EXTREMA">
      <formula>NOT(ISERROR(SEARCH("EXTREMA",T44)))</formula>
    </cfRule>
  </conditionalFormatting>
  <conditionalFormatting sqref="T44">
    <cfRule type="containsText" dxfId="46" priority="24" operator="containsText" text="BAJA">
      <formula>NOT(ISERROR(SEARCH("BAJA",T44)))</formula>
    </cfRule>
  </conditionalFormatting>
  <conditionalFormatting sqref="T48">
    <cfRule type="containsText" dxfId="45" priority="21" operator="containsText" text="ALTA">
      <formula>NOT(ISERROR(SEARCH("ALTA",T48)))</formula>
    </cfRule>
    <cfRule type="containsText" dxfId="44" priority="22" operator="containsText" text="MODERADA">
      <formula>NOT(ISERROR(SEARCH("MODERADA",T48)))</formula>
    </cfRule>
    <cfRule type="containsText" dxfId="43" priority="23" operator="containsText" text="EXTREMA">
      <formula>NOT(ISERROR(SEARCH("EXTREMA",T48)))</formula>
    </cfRule>
  </conditionalFormatting>
  <conditionalFormatting sqref="T48">
    <cfRule type="containsText" dxfId="42" priority="20" operator="containsText" text="BAJA">
      <formula>NOT(ISERROR(SEARCH("BAJA",T48)))</formula>
    </cfRule>
  </conditionalFormatting>
  <conditionalFormatting sqref="T54">
    <cfRule type="containsText" dxfId="41" priority="17" operator="containsText" text="ALTA">
      <formula>NOT(ISERROR(SEARCH("ALTA",T54)))</formula>
    </cfRule>
    <cfRule type="containsText" dxfId="40" priority="18" operator="containsText" text="MODERADA">
      <formula>NOT(ISERROR(SEARCH("MODERADA",T54)))</formula>
    </cfRule>
    <cfRule type="containsText" dxfId="39" priority="19" operator="containsText" text="EXTREMA">
      <formula>NOT(ISERROR(SEARCH("EXTREMA",T54)))</formula>
    </cfRule>
  </conditionalFormatting>
  <conditionalFormatting sqref="T54">
    <cfRule type="containsText" dxfId="38" priority="16" operator="containsText" text="BAJA">
      <formula>NOT(ISERROR(SEARCH("BAJA",T54)))</formula>
    </cfRule>
  </conditionalFormatting>
  <conditionalFormatting sqref="T56">
    <cfRule type="containsText" dxfId="37" priority="13" operator="containsText" text="ALTA">
      <formula>NOT(ISERROR(SEARCH("ALTA",T56)))</formula>
    </cfRule>
    <cfRule type="containsText" dxfId="36" priority="14" operator="containsText" text="MODERADA">
      <formula>NOT(ISERROR(SEARCH("MODERADA",T56)))</formula>
    </cfRule>
    <cfRule type="containsText" dxfId="35" priority="15" operator="containsText" text="EXTREMA">
      <formula>NOT(ISERROR(SEARCH("EXTREMA",T56)))</formula>
    </cfRule>
  </conditionalFormatting>
  <conditionalFormatting sqref="T56">
    <cfRule type="containsText" dxfId="34" priority="12" operator="containsText" text="BAJA">
      <formula>NOT(ISERROR(SEARCH("BAJA",T56)))</formula>
    </cfRule>
  </conditionalFormatting>
  <conditionalFormatting sqref="T67">
    <cfRule type="containsText" dxfId="33" priority="9" operator="containsText" text="ALTA">
      <formula>NOT(ISERROR(SEARCH("ALTA",T67)))</formula>
    </cfRule>
    <cfRule type="containsText" dxfId="32" priority="10" operator="containsText" text="MODERADA">
      <formula>NOT(ISERROR(SEARCH("MODERADA",T67)))</formula>
    </cfRule>
    <cfRule type="containsText" dxfId="31" priority="11" operator="containsText" text="EXTREMA">
      <formula>NOT(ISERROR(SEARCH("EXTREMA",T67)))</formula>
    </cfRule>
  </conditionalFormatting>
  <conditionalFormatting sqref="T15:T28">
    <cfRule type="containsText" dxfId="30" priority="5" operator="containsText" text="Catastrófico">
      <formula>NOT(ISERROR(SEARCH("Catastrófico",T15)))</formula>
    </cfRule>
    <cfRule type="containsText" dxfId="29" priority="6" operator="containsText" text="Mayor">
      <formula>NOT(ISERROR(SEARCH("Mayor",T15)))</formula>
    </cfRule>
    <cfRule type="containsText" dxfId="28" priority="7" operator="containsText" text="Moderado">
      <formula>NOT(ISERROR(SEARCH("Moderado",T15)))</formula>
    </cfRule>
  </conditionalFormatting>
  <conditionalFormatting sqref="K14">
    <cfRule type="containsText" dxfId="27" priority="2" operator="containsText" text="ALTA">
      <formula>NOT(ISERROR(SEARCH("ALTA",K14)))</formula>
    </cfRule>
    <cfRule type="containsText" dxfId="26" priority="3" operator="containsText" text="MODERADA">
      <formula>NOT(ISERROR(SEARCH("MODERADA",K14)))</formula>
    </cfRule>
    <cfRule type="containsText" dxfId="25" priority="4" operator="containsText" text="EXTREMA">
      <formula>NOT(ISERROR(SEARCH("EXTREMA",K14)))</formula>
    </cfRule>
  </conditionalFormatting>
  <conditionalFormatting sqref="K14">
    <cfRule type="containsText" dxfId="24" priority="1" operator="containsText" text="BAJA">
      <formula>NOT(ISERROR(SEARCH("BAJA",K14)))</formula>
    </cfRule>
  </conditionalFormatting>
  <pageMargins left="0.7" right="0.7" top="0.75" bottom="0.75" header="0.3" footer="0.3"/>
  <pageSetup orientation="portrait"/>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B19"/>
  <sheetViews>
    <sheetView topLeftCell="A4" workbookViewId="0">
      <selection activeCell="D10" sqref="D10:D11"/>
    </sheetView>
  </sheetViews>
  <sheetFormatPr baseColWidth="10" defaultColWidth="11" defaultRowHeight="15"/>
  <cols>
    <col min="3" max="3" width="22.5703125" customWidth="1"/>
    <col min="4" max="4" width="22.42578125" customWidth="1"/>
    <col min="5" max="5" width="23.140625" customWidth="1"/>
    <col min="12" max="12" width="33" customWidth="1"/>
    <col min="21" max="21" width="57.140625" customWidth="1"/>
    <col min="23" max="23" width="18.28515625" customWidth="1"/>
    <col min="24" max="24" width="18.5703125" customWidth="1"/>
    <col min="25" max="25" width="20.7109375" customWidth="1"/>
    <col min="28" max="28" width="12.85546875"/>
  </cols>
  <sheetData>
    <row r="1" spans="2:28" s="94" customFormat="1" ht="12.75">
      <c r="B1" s="502" t="s">
        <v>59</v>
      </c>
      <c r="C1" s="503"/>
      <c r="D1" s="503"/>
      <c r="E1" s="503"/>
      <c r="F1" s="503"/>
      <c r="G1" s="503"/>
      <c r="H1" s="503"/>
      <c r="I1" s="503"/>
      <c r="J1" s="503"/>
      <c r="K1" s="503"/>
      <c r="L1" s="503"/>
      <c r="M1" s="503"/>
      <c r="N1" s="503"/>
      <c r="O1" s="503"/>
      <c r="P1" s="503"/>
      <c r="Q1" s="503"/>
      <c r="R1" s="503"/>
      <c r="S1" s="503"/>
      <c r="T1" s="503"/>
      <c r="U1" s="503"/>
      <c r="V1" s="503"/>
      <c r="W1" s="503"/>
      <c r="X1" s="503"/>
      <c r="Y1" s="503"/>
      <c r="Z1" s="503"/>
      <c r="AA1" s="503"/>
      <c r="AB1" s="504"/>
    </row>
    <row r="2" spans="2:28" s="94" customFormat="1" ht="12.75">
      <c r="B2" s="482" t="s">
        <v>60</v>
      </c>
      <c r="C2" s="483"/>
      <c r="D2" s="483"/>
      <c r="E2" s="484"/>
      <c r="F2" s="505" t="s">
        <v>61</v>
      </c>
      <c r="G2" s="506"/>
      <c r="H2" s="506"/>
      <c r="I2" s="506"/>
      <c r="J2" s="506"/>
      <c r="K2" s="506"/>
      <c r="L2" s="506"/>
      <c r="M2" s="506"/>
      <c r="N2" s="506"/>
      <c r="O2" s="506"/>
      <c r="P2" s="506"/>
      <c r="Q2" s="506"/>
      <c r="R2" s="506"/>
      <c r="S2" s="506"/>
      <c r="T2" s="506"/>
      <c r="U2" s="506"/>
      <c r="V2" s="506"/>
      <c r="W2" s="506"/>
      <c r="X2" s="506"/>
      <c r="Y2" s="506"/>
      <c r="Z2" s="506"/>
      <c r="AA2" s="506"/>
      <c r="AB2" s="507"/>
    </row>
    <row r="3" spans="2:28" s="94" customFormat="1" ht="12.75">
      <c r="B3" s="485"/>
      <c r="C3" s="477"/>
      <c r="D3" s="477"/>
      <c r="E3" s="479"/>
      <c r="F3" s="508" t="s">
        <v>62</v>
      </c>
      <c r="G3" s="487"/>
      <c r="H3" s="487"/>
      <c r="I3" s="487"/>
      <c r="J3" s="487"/>
      <c r="K3" s="487"/>
      <c r="L3" s="487"/>
      <c r="M3" s="487"/>
      <c r="N3" s="487"/>
      <c r="O3" s="477" t="s">
        <v>63</v>
      </c>
      <c r="P3" s="477"/>
      <c r="Q3" s="477"/>
      <c r="R3" s="477"/>
      <c r="S3" s="477"/>
      <c r="T3" s="477"/>
      <c r="U3" s="477" t="s">
        <v>64</v>
      </c>
      <c r="V3" s="509"/>
      <c r="W3" s="509"/>
      <c r="X3" s="509"/>
      <c r="Y3" s="509"/>
      <c r="Z3" s="477" t="s">
        <v>65</v>
      </c>
      <c r="AA3" s="477"/>
      <c r="AB3" s="479"/>
    </row>
    <row r="4" spans="2:28" s="94" customFormat="1" ht="12.75">
      <c r="B4" s="495" t="s">
        <v>66</v>
      </c>
      <c r="C4" s="477" t="s">
        <v>67</v>
      </c>
      <c r="D4" s="477" t="s">
        <v>68</v>
      </c>
      <c r="E4" s="479" t="s">
        <v>69</v>
      </c>
      <c r="F4" s="486" t="s">
        <v>61</v>
      </c>
      <c r="G4" s="477"/>
      <c r="H4" s="477"/>
      <c r="I4" s="477"/>
      <c r="J4" s="477"/>
      <c r="K4" s="477"/>
      <c r="L4" s="487" t="s">
        <v>70</v>
      </c>
      <c r="M4" s="487"/>
      <c r="N4" s="487"/>
      <c r="O4" s="477" t="s">
        <v>71</v>
      </c>
      <c r="P4" s="477"/>
      <c r="Q4" s="477"/>
      <c r="R4" s="477"/>
      <c r="S4" s="477"/>
      <c r="T4" s="477"/>
      <c r="U4" s="477" t="s">
        <v>72</v>
      </c>
      <c r="V4" s="477" t="s">
        <v>73</v>
      </c>
      <c r="W4" s="477" t="s">
        <v>74</v>
      </c>
      <c r="X4" s="477" t="s">
        <v>75</v>
      </c>
      <c r="Y4" s="477" t="s">
        <v>76</v>
      </c>
      <c r="Z4" s="477" t="s">
        <v>77</v>
      </c>
      <c r="AA4" s="477" t="s">
        <v>78</v>
      </c>
      <c r="AB4" s="479" t="s">
        <v>79</v>
      </c>
    </row>
    <row r="5" spans="2:28" s="94" customFormat="1" ht="12.75">
      <c r="B5" s="495"/>
      <c r="C5" s="477"/>
      <c r="D5" s="477"/>
      <c r="E5" s="479"/>
      <c r="F5" s="486" t="s">
        <v>80</v>
      </c>
      <c r="G5" s="477"/>
      <c r="H5" s="477"/>
      <c r="I5" s="477"/>
      <c r="J5" s="477"/>
      <c r="K5" s="477"/>
      <c r="L5" s="487" t="s">
        <v>81</v>
      </c>
      <c r="M5" s="487"/>
      <c r="N5" s="487"/>
      <c r="O5" s="477"/>
      <c r="P5" s="477"/>
      <c r="Q5" s="477"/>
      <c r="R5" s="477"/>
      <c r="S5" s="477"/>
      <c r="T5" s="477"/>
      <c r="U5" s="477"/>
      <c r="V5" s="477"/>
      <c r="W5" s="477"/>
      <c r="X5" s="477"/>
      <c r="Y5" s="477"/>
      <c r="Z5" s="477"/>
      <c r="AA5" s="477"/>
      <c r="AB5" s="479"/>
    </row>
    <row r="6" spans="2:28" s="94" customFormat="1" ht="12.75">
      <c r="B6" s="495"/>
      <c r="C6" s="477"/>
      <c r="D6" s="477"/>
      <c r="E6" s="479"/>
      <c r="F6" s="486"/>
      <c r="G6" s="477"/>
      <c r="H6" s="477"/>
      <c r="I6" s="477"/>
      <c r="J6" s="477"/>
      <c r="K6" s="477"/>
      <c r="L6" s="487"/>
      <c r="M6" s="487"/>
      <c r="N6" s="487"/>
      <c r="O6" s="477" t="s">
        <v>82</v>
      </c>
      <c r="P6" s="477"/>
      <c r="Q6" s="477" t="s">
        <v>83</v>
      </c>
      <c r="R6" s="477"/>
      <c r="S6" s="477" t="s">
        <v>84</v>
      </c>
      <c r="T6" s="477"/>
      <c r="U6" s="477"/>
      <c r="V6" s="477"/>
      <c r="W6" s="477"/>
      <c r="X6" s="477"/>
      <c r="Y6" s="477"/>
      <c r="Z6" s="477"/>
      <c r="AA6" s="477"/>
      <c r="AB6" s="479"/>
    </row>
    <row r="7" spans="2:28" s="94" customFormat="1" ht="51">
      <c r="B7" s="496"/>
      <c r="C7" s="478"/>
      <c r="D7" s="478"/>
      <c r="E7" s="494"/>
      <c r="F7" s="501" t="s">
        <v>82</v>
      </c>
      <c r="G7" s="478"/>
      <c r="H7" s="478" t="s">
        <v>83</v>
      </c>
      <c r="I7" s="478"/>
      <c r="J7" s="478" t="s">
        <v>85</v>
      </c>
      <c r="K7" s="478"/>
      <c r="L7" s="95" t="s">
        <v>86</v>
      </c>
      <c r="M7" s="95" t="s">
        <v>87</v>
      </c>
      <c r="N7" s="98" t="s">
        <v>88</v>
      </c>
      <c r="O7" s="478" t="s">
        <v>89</v>
      </c>
      <c r="P7" s="478"/>
      <c r="Q7" s="478" t="s">
        <v>89</v>
      </c>
      <c r="R7" s="478"/>
      <c r="S7" s="478"/>
      <c r="T7" s="478"/>
      <c r="U7" s="478"/>
      <c r="V7" s="478"/>
      <c r="W7" s="478"/>
      <c r="X7" s="478"/>
      <c r="Y7" s="478"/>
      <c r="Z7" s="478"/>
      <c r="AA7" s="478"/>
      <c r="AB7" s="480"/>
    </row>
    <row r="8" spans="2:28" s="101" customFormat="1" ht="85.5" customHeight="1">
      <c r="B8" s="497" t="s">
        <v>90</v>
      </c>
      <c r="C8" s="102" t="s">
        <v>91</v>
      </c>
      <c r="D8" s="103" t="s">
        <v>120</v>
      </c>
      <c r="E8" s="104" t="s">
        <v>92</v>
      </c>
      <c r="F8" s="102">
        <f>IF(G8="Muy baja",1,IF(G8="Baja",2,IF(G8="Media",3,IF(G8="Alta",4,IF(G8="Muy Alta",5,)))))</f>
        <v>3</v>
      </c>
      <c r="G8" s="102" t="s">
        <v>93</v>
      </c>
      <c r="H8" s="102">
        <f>IF(I8="Moderado",3,IF(#REF!="Mayor",4,IF(I8="Catastrófico",5,)))</f>
        <v>3</v>
      </c>
      <c r="I8" s="102" t="s">
        <v>94</v>
      </c>
      <c r="J8" s="102">
        <f>H8*F8</f>
        <v>9</v>
      </c>
      <c r="K8" s="107" t="s">
        <v>95</v>
      </c>
      <c r="L8" s="104" t="s">
        <v>96</v>
      </c>
      <c r="M8" s="102">
        <v>100</v>
      </c>
      <c r="N8" s="102">
        <v>1</v>
      </c>
      <c r="O8" s="102">
        <f>IF(P8="Muy baja",1,IF(P8="Baja",2,IF(P8="Media",3,IF(P8="Alta",4,IF(P8="Muy Alta",5,)))))</f>
        <v>2</v>
      </c>
      <c r="P8" s="102" t="s">
        <v>97</v>
      </c>
      <c r="Q8" s="102">
        <f>IF(R8="Moderado",3,IF(R8="Mayor",4,IF(R8="Catastrófico",5,)))</f>
        <v>3</v>
      </c>
      <c r="R8" s="102" t="s">
        <v>98</v>
      </c>
      <c r="S8" s="102">
        <f>Q8*O8</f>
        <v>6</v>
      </c>
      <c r="T8" s="107" t="s">
        <v>95</v>
      </c>
      <c r="U8" s="104" t="s">
        <v>99</v>
      </c>
      <c r="V8" s="102" t="s">
        <v>100</v>
      </c>
      <c r="W8" s="102" t="s">
        <v>352</v>
      </c>
      <c r="X8" s="104" t="s">
        <v>101</v>
      </c>
      <c r="Y8" s="104" t="s">
        <v>102</v>
      </c>
      <c r="Z8" s="104"/>
      <c r="AA8" s="104"/>
      <c r="AB8" s="111">
        <v>0.5</v>
      </c>
    </row>
    <row r="9" spans="2:28" s="101" customFormat="1" ht="90.75" customHeight="1">
      <c r="B9" s="498"/>
      <c r="C9" s="96" t="s">
        <v>103</v>
      </c>
      <c r="D9" s="97" t="s">
        <v>121</v>
      </c>
      <c r="E9" s="105" t="s">
        <v>104</v>
      </c>
      <c r="F9" s="106">
        <f>IF(G9="Muy baja",1,IF(G9="Baja",2,IF(G9="Media",3,IF(G9="Alta",4,IF(G9="Muy Alta",5,)))))</f>
        <v>2</v>
      </c>
      <c r="G9" s="96" t="s">
        <v>97</v>
      </c>
      <c r="H9" s="96">
        <f>IF(I9="Moderado",3,IF(I9="Mayor",4,IF(I9="Catastrófico",5,)))</f>
        <v>4</v>
      </c>
      <c r="I9" s="96" t="s">
        <v>105</v>
      </c>
      <c r="J9" s="96">
        <f>+$F9*$H9</f>
        <v>8</v>
      </c>
      <c r="K9" s="96" t="s">
        <v>95</v>
      </c>
      <c r="L9" s="99" t="s">
        <v>106</v>
      </c>
      <c r="M9" s="96">
        <v>100</v>
      </c>
      <c r="N9" s="96">
        <v>1</v>
      </c>
      <c r="O9" s="96">
        <f>IF(P9="Muy baja",1,IF(P9="Baja",2,IF(P9="Media",3,IF(P9="Alta",4,IF(P9="Muy Alta",5,)))))</f>
        <v>1</v>
      </c>
      <c r="P9" s="96" t="s">
        <v>107</v>
      </c>
      <c r="Q9" s="96">
        <f>IF(R9="Moderado",3,IF(R9="Mayor",4,IF(R9="Catastrófico",5,)))</f>
        <v>4</v>
      </c>
      <c r="R9" s="96" t="s">
        <v>105</v>
      </c>
      <c r="S9" s="96">
        <f>+O9*Q9</f>
        <v>4</v>
      </c>
      <c r="T9" s="108" t="s">
        <v>95</v>
      </c>
      <c r="U9" s="109" t="s">
        <v>122</v>
      </c>
      <c r="V9" s="100" t="s">
        <v>100</v>
      </c>
      <c r="W9" s="96" t="s">
        <v>108</v>
      </c>
      <c r="X9" s="96" t="s">
        <v>109</v>
      </c>
      <c r="Y9" s="96" t="s">
        <v>110</v>
      </c>
      <c r="Z9" s="96"/>
      <c r="AA9" s="96"/>
      <c r="AB9" s="112">
        <v>0.6</v>
      </c>
    </row>
    <row r="10" spans="2:28" s="94" customFormat="1" ht="152.25" customHeight="1">
      <c r="B10" s="499" t="s">
        <v>111</v>
      </c>
      <c r="C10" s="96" t="s">
        <v>112</v>
      </c>
      <c r="D10" s="490" t="s">
        <v>123</v>
      </c>
      <c r="E10" s="489" t="s">
        <v>104</v>
      </c>
      <c r="F10" s="319">
        <f>IF(G10="Muy baja",1,IF(G10="Baja",2,IF(G10="Media",3,IF(G10="Alta",4,IF(G10="Muy Alta",5,)))))</f>
        <v>3</v>
      </c>
      <c r="G10" s="319" t="s">
        <v>93</v>
      </c>
      <c r="H10" s="319">
        <f>IF(I10="Moderado",3,IF(I10="Mayor",4,IF(I10="Catastrófico",5,)))</f>
        <v>4</v>
      </c>
      <c r="I10" s="319" t="s">
        <v>105</v>
      </c>
      <c r="J10" s="319">
        <f>+$F10*$H10</f>
        <v>12</v>
      </c>
      <c r="K10" s="319" t="s">
        <v>95</v>
      </c>
      <c r="L10" s="489" t="s">
        <v>113</v>
      </c>
      <c r="M10" s="319">
        <v>100</v>
      </c>
      <c r="N10" s="319">
        <v>2</v>
      </c>
      <c r="O10" s="319">
        <f>IF(P10="Muy baja",1,IF(P10="Baja",2,IF(P10="Media",3,IF(P10="Alta",4,IF(P10="Muy Alta",5,)))))</f>
        <v>1</v>
      </c>
      <c r="P10" s="319" t="s">
        <v>107</v>
      </c>
      <c r="Q10" s="319">
        <f>IF(R10="Moderado",3,IF(R10="Mayor",4,IF(R10="Catastrófico",5,)))</f>
        <v>4</v>
      </c>
      <c r="R10" s="319" t="s">
        <v>105</v>
      </c>
      <c r="S10" s="319">
        <f>+O10*Q10</f>
        <v>4</v>
      </c>
      <c r="T10" s="319" t="s">
        <v>95</v>
      </c>
      <c r="U10" s="110" t="s">
        <v>114</v>
      </c>
      <c r="V10" s="488" t="s">
        <v>115</v>
      </c>
      <c r="W10" s="488" t="s">
        <v>124</v>
      </c>
      <c r="X10" s="488" t="s">
        <v>116</v>
      </c>
      <c r="Y10" s="319" t="s">
        <v>117</v>
      </c>
      <c r="Z10" s="319"/>
      <c r="AA10" s="319"/>
      <c r="AB10" s="481">
        <v>0.33</v>
      </c>
    </row>
    <row r="11" spans="2:28" s="94" customFormat="1" ht="115.5" customHeight="1">
      <c r="B11" s="499"/>
      <c r="C11" s="96" t="s">
        <v>125</v>
      </c>
      <c r="D11" s="490"/>
      <c r="E11" s="489"/>
      <c r="F11" s="319"/>
      <c r="G11" s="319"/>
      <c r="H11" s="319"/>
      <c r="I11" s="319"/>
      <c r="J11" s="319"/>
      <c r="K11" s="319"/>
      <c r="L11" s="489"/>
      <c r="M11" s="319"/>
      <c r="N11" s="319"/>
      <c r="O11" s="319"/>
      <c r="P11" s="319"/>
      <c r="Q11" s="319"/>
      <c r="R11" s="319"/>
      <c r="S11" s="319"/>
      <c r="T11" s="319"/>
      <c r="U11" s="110" t="s">
        <v>118</v>
      </c>
      <c r="V11" s="488"/>
      <c r="W11" s="488"/>
      <c r="X11" s="488"/>
      <c r="Y11" s="319"/>
      <c r="Z11" s="319"/>
      <c r="AA11" s="319"/>
      <c r="AB11" s="481"/>
    </row>
    <row r="12" spans="2:28">
      <c r="AB12" s="113">
        <f>AVERAGE(AB8:AB11)</f>
        <v>0.47666666666666674</v>
      </c>
    </row>
    <row r="13" spans="2:28">
      <c r="C13" s="500" t="s">
        <v>119</v>
      </c>
      <c r="D13" s="491" t="s">
        <v>58</v>
      </c>
    </row>
    <row r="14" spans="2:28">
      <c r="C14" s="500"/>
      <c r="D14" s="492"/>
    </row>
    <row r="15" spans="2:28">
      <c r="C15" s="500"/>
      <c r="D15" s="492"/>
    </row>
    <row r="16" spans="2:28">
      <c r="C16" s="500"/>
      <c r="D16" s="492"/>
    </row>
    <row r="17" spans="3:4">
      <c r="C17" s="500"/>
      <c r="D17" s="492"/>
    </row>
    <row r="18" spans="3:4">
      <c r="C18" s="500"/>
      <c r="D18" s="492"/>
    </row>
    <row r="19" spans="3:4">
      <c r="C19" s="500"/>
      <c r="D19" s="493"/>
    </row>
  </sheetData>
  <protectedRanges>
    <protectedRange sqref="U10" name="Rango1_2_1_7"/>
    <protectedRange sqref="Y10" name="Rango1_1_1_2_7"/>
    <protectedRange sqref="Y9" name="Rango1_1_1_2_1"/>
    <protectedRange sqref="L9" name="Rango1_2_1_1_4"/>
    <protectedRange sqref="U9" name="Rango1_2_1_5"/>
    <protectedRange sqref="W9:X9" name="Rango1_1_1_1_5"/>
    <protectedRange sqref="C9:D9" name="Rango1_1_1_3_1"/>
  </protectedRanges>
  <mergeCells count="60">
    <mergeCell ref="B1:AB1"/>
    <mergeCell ref="F2:AB2"/>
    <mergeCell ref="F3:N3"/>
    <mergeCell ref="O3:T3"/>
    <mergeCell ref="U3:Y3"/>
    <mergeCell ref="Z3:AB3"/>
    <mergeCell ref="F4:K4"/>
    <mergeCell ref="L4:N4"/>
    <mergeCell ref="O6:P6"/>
    <mergeCell ref="Q6:R6"/>
    <mergeCell ref="F7:G7"/>
    <mergeCell ref="H7:I7"/>
    <mergeCell ref="J7:K7"/>
    <mergeCell ref="O7:P7"/>
    <mergeCell ref="Q7:R7"/>
    <mergeCell ref="B4:B7"/>
    <mergeCell ref="B8:B9"/>
    <mergeCell ref="B10:B11"/>
    <mergeCell ref="C4:C7"/>
    <mergeCell ref="C13:C19"/>
    <mergeCell ref="D4:D7"/>
    <mergeCell ref="D10:D11"/>
    <mergeCell ref="D13:D19"/>
    <mergeCell ref="E4:E7"/>
    <mergeCell ref="E10:E11"/>
    <mergeCell ref="F10:F11"/>
    <mergeCell ref="G10:G11"/>
    <mergeCell ref="H10:H11"/>
    <mergeCell ref="I10:I11"/>
    <mergeCell ref="J10:J11"/>
    <mergeCell ref="K10:K11"/>
    <mergeCell ref="L10:L11"/>
    <mergeCell ref="M10:M11"/>
    <mergeCell ref="N10:N11"/>
    <mergeCell ref="O10:O11"/>
    <mergeCell ref="V4:V7"/>
    <mergeCell ref="V10:V11"/>
    <mergeCell ref="W4:W7"/>
    <mergeCell ref="W10:W11"/>
    <mergeCell ref="P10:P11"/>
    <mergeCell ref="Q10:Q11"/>
    <mergeCell ref="R10:R11"/>
    <mergeCell ref="S10:S11"/>
    <mergeCell ref="T10:T11"/>
    <mergeCell ref="AA4:AA7"/>
    <mergeCell ref="AA10:AA11"/>
    <mergeCell ref="AB4:AB7"/>
    <mergeCell ref="AB10:AB11"/>
    <mergeCell ref="B2:E3"/>
    <mergeCell ref="F5:K6"/>
    <mergeCell ref="L5:N6"/>
    <mergeCell ref="S6:T7"/>
    <mergeCell ref="O4:T5"/>
    <mergeCell ref="X4:X7"/>
    <mergeCell ref="X10:X11"/>
    <mergeCell ref="Y4:Y7"/>
    <mergeCell ref="Y10:Y11"/>
    <mergeCell ref="Z4:Z7"/>
    <mergeCell ref="Z10:Z11"/>
    <mergeCell ref="U4:U7"/>
  </mergeCells>
  <conditionalFormatting sqref="K9">
    <cfRule type="containsText" dxfId="23" priority="5" operator="containsText" text="BAJA">
      <formula>NOT(ISERROR(SEARCH("BAJA",K9)))</formula>
    </cfRule>
    <cfRule type="containsText" dxfId="22" priority="6" operator="containsText" text="ALTA">
      <formula>NOT(ISERROR(SEARCH("ALTA",K9)))</formula>
    </cfRule>
    <cfRule type="containsText" dxfId="21" priority="7" operator="containsText" text="MODERADA">
      <formula>NOT(ISERROR(SEARCH("MODERADA",K9)))</formula>
    </cfRule>
    <cfRule type="containsText" dxfId="20" priority="8" operator="containsText" text="EXTREMA">
      <formula>NOT(ISERROR(SEARCH("EXTREMA",K9)))</formula>
    </cfRule>
  </conditionalFormatting>
  <conditionalFormatting sqref="T9">
    <cfRule type="containsText" dxfId="19" priority="1" operator="containsText" text="BAJA">
      <formula>NOT(ISERROR(SEARCH("BAJA",T9)))</formula>
    </cfRule>
    <cfRule type="containsText" dxfId="18" priority="2" operator="containsText" text="ALTA">
      <formula>NOT(ISERROR(SEARCH("ALTA",T9)))</formula>
    </cfRule>
    <cfRule type="containsText" dxfId="17" priority="3" operator="containsText" text="MODERADA">
      <formula>NOT(ISERROR(SEARCH("MODERADA",T9)))</formula>
    </cfRule>
    <cfRule type="containsText" dxfId="16" priority="4" operator="containsText" text="EXTREMA">
      <formula>NOT(ISERROR(SEARCH("EXTREMA",T9)))</formula>
    </cfRule>
  </conditionalFormatting>
  <conditionalFormatting sqref="K10">
    <cfRule type="containsText" dxfId="15" priority="13" operator="containsText" text="BAJA">
      <formula>NOT(ISERROR(SEARCH("BAJA",K10)))</formula>
    </cfRule>
    <cfRule type="containsText" dxfId="14" priority="14" operator="containsText" text="ALTA">
      <formula>NOT(ISERROR(SEARCH("ALTA",K10)))</formula>
    </cfRule>
    <cfRule type="containsText" dxfId="13" priority="15" operator="containsText" text="MODERADA">
      <formula>NOT(ISERROR(SEARCH("MODERADA",K10)))</formula>
    </cfRule>
    <cfRule type="containsText" dxfId="12" priority="16" operator="containsText" text="EXTREMA">
      <formula>NOT(ISERROR(SEARCH("EXTREMA",K10)))</formula>
    </cfRule>
  </conditionalFormatting>
  <conditionalFormatting sqref="T10">
    <cfRule type="containsText" dxfId="11" priority="9" operator="containsText" text="BAJA">
      <formula>NOT(ISERROR(SEARCH("BAJA",T10)))</formula>
    </cfRule>
    <cfRule type="containsText" dxfId="10" priority="10" operator="containsText" text="ALTA">
      <formula>NOT(ISERROR(SEARCH("ALTA",T10)))</formula>
    </cfRule>
    <cfRule type="containsText" dxfId="9" priority="11" operator="containsText" text="MODERADA">
      <formula>NOT(ISERROR(SEARCH("MODERADA",T10)))</formula>
    </cfRule>
    <cfRule type="containsText" dxfId="8" priority="12" operator="containsText" text="EXTREMA">
      <formula>NOT(ISERROR(SEARCH("EXTREMA",T10)))</formula>
    </cfRule>
  </conditionalFormatting>
  <pageMargins left="0.7" right="0.7" top="0.75" bottom="0.75" header="0.3" footer="0.3"/>
  <pageSetup orientation="portrait"/>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B17"/>
  <sheetViews>
    <sheetView workbookViewId="0">
      <selection activeCell="I14" sqref="I14"/>
    </sheetView>
  </sheetViews>
  <sheetFormatPr baseColWidth="10" defaultColWidth="11" defaultRowHeight="15"/>
  <cols>
    <col min="3" max="3" width="29.7109375" customWidth="1"/>
    <col min="4" max="4" width="33.85546875" customWidth="1"/>
    <col min="5" max="5" width="29" customWidth="1"/>
    <col min="12" max="12" width="45.85546875" customWidth="1"/>
    <col min="21" max="21" width="41.7109375" customWidth="1"/>
    <col min="22" max="22" width="20.42578125" customWidth="1"/>
    <col min="24" max="24" width="22.7109375" customWidth="1"/>
    <col min="25" max="25" width="14.85546875" customWidth="1"/>
  </cols>
  <sheetData>
    <row r="1" spans="2:28" s="94" customFormat="1" ht="12.75">
      <c r="B1" s="502" t="s">
        <v>126</v>
      </c>
      <c r="C1" s="503"/>
      <c r="D1" s="503"/>
      <c r="E1" s="503"/>
      <c r="F1" s="503"/>
      <c r="G1" s="503"/>
      <c r="H1" s="503"/>
      <c r="I1" s="503"/>
      <c r="J1" s="503"/>
      <c r="K1" s="503"/>
      <c r="L1" s="503"/>
      <c r="M1" s="503"/>
      <c r="N1" s="503"/>
      <c r="O1" s="503"/>
      <c r="P1" s="503"/>
      <c r="Q1" s="503"/>
      <c r="R1" s="503"/>
      <c r="S1" s="503"/>
      <c r="T1" s="503"/>
      <c r="U1" s="503"/>
      <c r="V1" s="503"/>
      <c r="W1" s="503"/>
      <c r="X1" s="503"/>
      <c r="Y1" s="503"/>
      <c r="Z1" s="503"/>
      <c r="AA1" s="503"/>
      <c r="AB1" s="504"/>
    </row>
    <row r="2" spans="2:28" s="94" customFormat="1" ht="12.75">
      <c r="B2" s="482" t="s">
        <v>60</v>
      </c>
      <c r="C2" s="483"/>
      <c r="D2" s="483"/>
      <c r="E2" s="484"/>
      <c r="F2" s="505" t="s">
        <v>61</v>
      </c>
      <c r="G2" s="506"/>
      <c r="H2" s="506"/>
      <c r="I2" s="506"/>
      <c r="J2" s="506"/>
      <c r="K2" s="506"/>
      <c r="L2" s="506"/>
      <c r="M2" s="506"/>
      <c r="N2" s="506"/>
      <c r="O2" s="506"/>
      <c r="P2" s="506"/>
      <c r="Q2" s="506"/>
      <c r="R2" s="506"/>
      <c r="S2" s="506"/>
      <c r="T2" s="506"/>
      <c r="U2" s="506"/>
      <c r="V2" s="506"/>
      <c r="W2" s="506"/>
      <c r="X2" s="506"/>
      <c r="Y2" s="506"/>
      <c r="Z2" s="506"/>
      <c r="AA2" s="506"/>
      <c r="AB2" s="507"/>
    </row>
    <row r="3" spans="2:28" s="94" customFormat="1" ht="12.75">
      <c r="B3" s="485"/>
      <c r="C3" s="477"/>
      <c r="D3" s="477"/>
      <c r="E3" s="479"/>
      <c r="F3" s="508" t="s">
        <v>62</v>
      </c>
      <c r="G3" s="487"/>
      <c r="H3" s="487"/>
      <c r="I3" s="487"/>
      <c r="J3" s="487"/>
      <c r="K3" s="487"/>
      <c r="L3" s="487"/>
      <c r="M3" s="487"/>
      <c r="N3" s="487"/>
      <c r="O3" s="477" t="s">
        <v>63</v>
      </c>
      <c r="P3" s="477"/>
      <c r="Q3" s="477"/>
      <c r="R3" s="477"/>
      <c r="S3" s="477"/>
      <c r="T3" s="477"/>
      <c r="U3" s="477" t="s">
        <v>64</v>
      </c>
      <c r="V3" s="509"/>
      <c r="W3" s="509"/>
      <c r="X3" s="509"/>
      <c r="Y3" s="509"/>
      <c r="Z3" s="477" t="s">
        <v>65</v>
      </c>
      <c r="AA3" s="477"/>
      <c r="AB3" s="479"/>
    </row>
    <row r="4" spans="2:28" s="94" customFormat="1" ht="12.75">
      <c r="B4" s="495" t="s">
        <v>66</v>
      </c>
      <c r="C4" s="477" t="s">
        <v>67</v>
      </c>
      <c r="D4" s="477" t="s">
        <v>68</v>
      </c>
      <c r="E4" s="479" t="s">
        <v>69</v>
      </c>
      <c r="F4" s="486" t="s">
        <v>61</v>
      </c>
      <c r="G4" s="477"/>
      <c r="H4" s="477"/>
      <c r="I4" s="477"/>
      <c r="J4" s="477"/>
      <c r="K4" s="477"/>
      <c r="L4" s="487" t="s">
        <v>70</v>
      </c>
      <c r="M4" s="487"/>
      <c r="N4" s="487"/>
      <c r="O4" s="477" t="s">
        <v>71</v>
      </c>
      <c r="P4" s="477"/>
      <c r="Q4" s="477"/>
      <c r="R4" s="477"/>
      <c r="S4" s="477"/>
      <c r="T4" s="477"/>
      <c r="U4" s="477" t="s">
        <v>72</v>
      </c>
      <c r="V4" s="477" t="s">
        <v>73</v>
      </c>
      <c r="W4" s="477" t="s">
        <v>74</v>
      </c>
      <c r="X4" s="477" t="s">
        <v>75</v>
      </c>
      <c r="Y4" s="477" t="s">
        <v>76</v>
      </c>
      <c r="Z4" s="477" t="s">
        <v>77</v>
      </c>
      <c r="AA4" s="477" t="s">
        <v>78</v>
      </c>
      <c r="AB4" s="479" t="s">
        <v>79</v>
      </c>
    </row>
    <row r="5" spans="2:28" s="94" customFormat="1" ht="12.75">
      <c r="B5" s="495"/>
      <c r="C5" s="477"/>
      <c r="D5" s="477"/>
      <c r="E5" s="479"/>
      <c r="F5" s="486" t="s">
        <v>80</v>
      </c>
      <c r="G5" s="477"/>
      <c r="H5" s="477"/>
      <c r="I5" s="477"/>
      <c r="J5" s="477"/>
      <c r="K5" s="477"/>
      <c r="L5" s="487" t="s">
        <v>81</v>
      </c>
      <c r="M5" s="487"/>
      <c r="N5" s="487"/>
      <c r="O5" s="477"/>
      <c r="P5" s="477"/>
      <c r="Q5" s="477"/>
      <c r="R5" s="477"/>
      <c r="S5" s="477"/>
      <c r="T5" s="477"/>
      <c r="U5" s="477"/>
      <c r="V5" s="477"/>
      <c r="W5" s="477"/>
      <c r="X5" s="477"/>
      <c r="Y5" s="477"/>
      <c r="Z5" s="477"/>
      <c r="AA5" s="477"/>
      <c r="AB5" s="479"/>
    </row>
    <row r="6" spans="2:28" s="94" customFormat="1" ht="12.75">
      <c r="B6" s="495"/>
      <c r="C6" s="477"/>
      <c r="D6" s="477"/>
      <c r="E6" s="479"/>
      <c r="F6" s="486"/>
      <c r="G6" s="477"/>
      <c r="H6" s="477"/>
      <c r="I6" s="477"/>
      <c r="J6" s="477"/>
      <c r="K6" s="477"/>
      <c r="L6" s="487"/>
      <c r="M6" s="487"/>
      <c r="N6" s="487"/>
      <c r="O6" s="477" t="s">
        <v>82</v>
      </c>
      <c r="P6" s="477"/>
      <c r="Q6" s="477" t="s">
        <v>83</v>
      </c>
      <c r="R6" s="477"/>
      <c r="S6" s="477" t="s">
        <v>84</v>
      </c>
      <c r="T6" s="477"/>
      <c r="U6" s="477"/>
      <c r="V6" s="477"/>
      <c r="W6" s="477"/>
      <c r="X6" s="477"/>
      <c r="Y6" s="477"/>
      <c r="Z6" s="477"/>
      <c r="AA6" s="477"/>
      <c r="AB6" s="479"/>
    </row>
    <row r="7" spans="2:28" s="94" customFormat="1" ht="51">
      <c r="B7" s="496"/>
      <c r="C7" s="478"/>
      <c r="D7" s="478"/>
      <c r="E7" s="494"/>
      <c r="F7" s="501" t="s">
        <v>82</v>
      </c>
      <c r="G7" s="478"/>
      <c r="H7" s="478" t="s">
        <v>83</v>
      </c>
      <c r="I7" s="478"/>
      <c r="J7" s="478" t="s">
        <v>85</v>
      </c>
      <c r="K7" s="478"/>
      <c r="L7" s="95" t="s">
        <v>86</v>
      </c>
      <c r="M7" s="95" t="s">
        <v>87</v>
      </c>
      <c r="N7" s="98" t="s">
        <v>88</v>
      </c>
      <c r="O7" s="478" t="s">
        <v>89</v>
      </c>
      <c r="P7" s="478"/>
      <c r="Q7" s="478" t="s">
        <v>89</v>
      </c>
      <c r="R7" s="478"/>
      <c r="S7" s="478"/>
      <c r="T7" s="478"/>
      <c r="U7" s="478"/>
      <c r="V7" s="478"/>
      <c r="W7" s="478"/>
      <c r="X7" s="478"/>
      <c r="Y7" s="478"/>
      <c r="Z7" s="478"/>
      <c r="AA7" s="478"/>
      <c r="AB7" s="480"/>
    </row>
    <row r="8" spans="2:28" s="94" customFormat="1" ht="111" customHeight="1">
      <c r="B8" s="513" t="s">
        <v>111</v>
      </c>
      <c r="C8" s="319" t="s">
        <v>127</v>
      </c>
      <c r="D8" s="490" t="s">
        <v>128</v>
      </c>
      <c r="E8" s="319" t="s">
        <v>129</v>
      </c>
      <c r="F8" s="319">
        <f>IF(G8="Muy baja",1,IF(G8="Baja",2,IF(G8="Media",3,IF(G8="Alta",4,IF(G8="Muy Alta",5,)))))</f>
        <v>3</v>
      </c>
      <c r="G8" s="319" t="s">
        <v>93</v>
      </c>
      <c r="H8" s="319">
        <f>IF(I8="Moderado",3,IF(I8="Mayor",4,IF(I8="Catastrófico",5,)))</f>
        <v>5</v>
      </c>
      <c r="I8" s="319" t="s">
        <v>130</v>
      </c>
      <c r="J8" s="319">
        <f>+$F8*$H8</f>
        <v>15</v>
      </c>
      <c r="K8" s="512" t="s">
        <v>130</v>
      </c>
      <c r="L8" s="511" t="s">
        <v>131</v>
      </c>
      <c r="M8" s="319">
        <v>70</v>
      </c>
      <c r="N8" s="319">
        <v>1</v>
      </c>
      <c r="O8" s="319">
        <f>IF(P8="Muy baja",1,IF(P8="Baja",2,IF(P8="Media",3,IF(P8="Alta",4,IF(P8="Muy Alta",5,)))))</f>
        <v>2</v>
      </c>
      <c r="P8" s="319" t="s">
        <v>97</v>
      </c>
      <c r="Q8" s="319">
        <f>IF(R8="Moderado",3,IF(R8="Mayor",4,IF(R8="Catastrófico",5,)))</f>
        <v>4</v>
      </c>
      <c r="R8" s="319" t="s">
        <v>105</v>
      </c>
      <c r="S8" s="319">
        <f>+O8*Q8</f>
        <v>8</v>
      </c>
      <c r="T8" s="319" t="s">
        <v>95</v>
      </c>
      <c r="U8" s="511" t="s">
        <v>132</v>
      </c>
      <c r="V8" s="488" t="s">
        <v>133</v>
      </c>
      <c r="W8" s="319" t="s">
        <v>134</v>
      </c>
      <c r="X8" s="319" t="s">
        <v>135</v>
      </c>
      <c r="Y8" s="319" t="s">
        <v>110</v>
      </c>
      <c r="Z8" s="319"/>
      <c r="AA8" s="510"/>
      <c r="AB8" s="481">
        <v>0.3</v>
      </c>
    </row>
    <row r="9" spans="2:28" s="94" customFormat="1" ht="88.5" customHeight="1">
      <c r="B9" s="513"/>
      <c r="C9" s="319"/>
      <c r="D9" s="490"/>
      <c r="E9" s="319"/>
      <c r="F9" s="319"/>
      <c r="G9" s="319"/>
      <c r="H9" s="319"/>
      <c r="I9" s="319"/>
      <c r="J9" s="319"/>
      <c r="K9" s="512"/>
      <c r="L9" s="511"/>
      <c r="M9" s="319"/>
      <c r="N9" s="319"/>
      <c r="O9" s="319"/>
      <c r="P9" s="319"/>
      <c r="Q9" s="319"/>
      <c r="R9" s="319"/>
      <c r="S9" s="319"/>
      <c r="T9" s="319"/>
      <c r="U9" s="511"/>
      <c r="V9" s="488"/>
      <c r="W9" s="319"/>
      <c r="X9" s="319"/>
      <c r="Y9" s="319"/>
      <c r="Z9" s="319"/>
      <c r="AA9" s="510"/>
      <c r="AB9" s="319"/>
    </row>
    <row r="10" spans="2:28">
      <c r="AB10" s="40">
        <f>SUM(AB8)</f>
        <v>0.3</v>
      </c>
    </row>
    <row r="11" spans="2:28">
      <c r="C11" s="500" t="s">
        <v>119</v>
      </c>
      <c r="D11" s="491" t="s">
        <v>58</v>
      </c>
    </row>
    <row r="12" spans="2:28">
      <c r="C12" s="500"/>
      <c r="D12" s="492"/>
    </row>
    <row r="13" spans="2:28">
      <c r="C13" s="500"/>
      <c r="D13" s="492"/>
    </row>
    <row r="14" spans="2:28">
      <c r="C14" s="500"/>
      <c r="D14" s="492"/>
    </row>
    <row r="15" spans="2:28">
      <c r="C15" s="500"/>
      <c r="D15" s="492"/>
    </row>
    <row r="16" spans="2:28">
      <c r="C16" s="500"/>
      <c r="D16" s="492"/>
    </row>
    <row r="17" spans="3:4">
      <c r="C17" s="500"/>
      <c r="D17" s="493"/>
    </row>
  </sheetData>
  <protectedRanges>
    <protectedRange sqref="U8:U9" name="Rango1_2_1"/>
    <protectedRange sqref="Y8:Y9" name="Rango1_1_1_2_1"/>
    <protectedRange sqref="W8:X9" name="Rango1_1_1_1_3"/>
    <protectedRange sqref="L8:L9" name="Rango1_2_1_1_6"/>
    <protectedRange sqref="AB8:AB9" name="Rango1_2_1_9"/>
  </protectedRanges>
  <mergeCells count="61">
    <mergeCell ref="B1:AB1"/>
    <mergeCell ref="F2:AB2"/>
    <mergeCell ref="F3:N3"/>
    <mergeCell ref="O3:T3"/>
    <mergeCell ref="U3:Y3"/>
    <mergeCell ref="Z3:AB3"/>
    <mergeCell ref="F4:K4"/>
    <mergeCell ref="L4:N4"/>
    <mergeCell ref="O6:P6"/>
    <mergeCell ref="Q6:R6"/>
    <mergeCell ref="F7:G7"/>
    <mergeCell ref="H7:I7"/>
    <mergeCell ref="J7:K7"/>
    <mergeCell ref="O7:P7"/>
    <mergeCell ref="Q7:R7"/>
    <mergeCell ref="B4:B7"/>
    <mergeCell ref="B8:B9"/>
    <mergeCell ref="C4:C7"/>
    <mergeCell ref="C8:C9"/>
    <mergeCell ref="C11:C17"/>
    <mergeCell ref="D4:D7"/>
    <mergeCell ref="D8:D9"/>
    <mergeCell ref="D11:D17"/>
    <mergeCell ref="E4:E7"/>
    <mergeCell ref="E8:E9"/>
    <mergeCell ref="F8:F9"/>
    <mergeCell ref="G8:G9"/>
    <mergeCell ref="H8:H9"/>
    <mergeCell ref="I8:I9"/>
    <mergeCell ref="J8:J9"/>
    <mergeCell ref="K8:K9"/>
    <mergeCell ref="L8:L9"/>
    <mergeCell ref="M8:M9"/>
    <mergeCell ref="N8:N9"/>
    <mergeCell ref="O8:O9"/>
    <mergeCell ref="P8:P9"/>
    <mergeCell ref="Q8:Q9"/>
    <mergeCell ref="R8:R9"/>
    <mergeCell ref="S8:S9"/>
    <mergeCell ref="T8:T9"/>
    <mergeCell ref="U8:U9"/>
    <mergeCell ref="V4:V7"/>
    <mergeCell ref="V8:V9"/>
    <mergeCell ref="W4:W7"/>
    <mergeCell ref="W8:W9"/>
    <mergeCell ref="AA4:AA7"/>
    <mergeCell ref="AA8:AA9"/>
    <mergeCell ref="AB4:AB7"/>
    <mergeCell ref="AB8:AB9"/>
    <mergeCell ref="B2:E3"/>
    <mergeCell ref="F5:K6"/>
    <mergeCell ref="L5:N6"/>
    <mergeCell ref="S6:T7"/>
    <mergeCell ref="O4:T5"/>
    <mergeCell ref="X4:X7"/>
    <mergeCell ref="X8:X9"/>
    <mergeCell ref="Y4:Y7"/>
    <mergeCell ref="Y8:Y9"/>
    <mergeCell ref="Z4:Z7"/>
    <mergeCell ref="Z8:Z9"/>
    <mergeCell ref="U4:U7"/>
  </mergeCells>
  <conditionalFormatting sqref="K8">
    <cfRule type="containsText" dxfId="7" priority="5" operator="containsText" text="BAJA">
      <formula>NOT(ISERROR(SEARCH("BAJA",K8)))</formula>
    </cfRule>
    <cfRule type="containsText" dxfId="6" priority="6" operator="containsText" text="ALTA">
      <formula>NOT(ISERROR(SEARCH("ALTA",K8)))</formula>
    </cfRule>
    <cfRule type="containsText" dxfId="5" priority="7" operator="containsText" text="MODERADA">
      <formula>NOT(ISERROR(SEARCH("MODERADA",K8)))</formula>
    </cfRule>
    <cfRule type="containsText" dxfId="4" priority="8" operator="containsText" text="EXTREMA">
      <formula>NOT(ISERROR(SEARCH("EXTREMA",K8)))</formula>
    </cfRule>
  </conditionalFormatting>
  <conditionalFormatting sqref="T8">
    <cfRule type="containsText" dxfId="3" priority="1" operator="containsText" text="BAJA">
      <formula>NOT(ISERROR(SEARCH("BAJA",T8)))</formula>
    </cfRule>
    <cfRule type="containsText" dxfId="2" priority="2" operator="containsText" text="ALTA">
      <formula>NOT(ISERROR(SEARCH("ALTA",T8)))</formula>
    </cfRule>
    <cfRule type="containsText" dxfId="1" priority="3" operator="containsText" text="MODERADA">
      <formula>NOT(ISERROR(SEARCH("MODERADA",T8)))</formula>
    </cfRule>
    <cfRule type="containsText" dxfId="0" priority="4" operator="containsText" text="EXTREMA">
      <formula>NOT(ISERROR(SEARCH("EXTREMA",T8)))</formula>
    </cfRule>
  </conditionalFormatting>
  <pageMargins left="0.7" right="0.7" top="0.75" bottom="0.75" header="0.3" footer="0.3"/>
  <pageSetup orientation="portrait"/>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32"/>
  <sheetViews>
    <sheetView topLeftCell="C10" workbookViewId="0">
      <selection activeCell="I26" sqref="I26"/>
    </sheetView>
  </sheetViews>
  <sheetFormatPr baseColWidth="10" defaultColWidth="21.140625" defaultRowHeight="15"/>
  <cols>
    <col min="3" max="3" width="38.5703125" customWidth="1"/>
  </cols>
  <sheetData>
    <row r="1" spans="1:15">
      <c r="A1" s="288"/>
      <c r="B1" s="293" t="s">
        <v>136</v>
      </c>
      <c r="C1" s="293"/>
      <c r="D1" s="293"/>
      <c r="E1" s="293"/>
      <c r="F1" s="293"/>
      <c r="G1" s="293"/>
      <c r="H1" s="293"/>
      <c r="I1" s="293"/>
      <c r="J1" s="293"/>
      <c r="K1" s="293"/>
      <c r="L1" s="293"/>
      <c r="M1" s="293"/>
      <c r="N1" s="293"/>
      <c r="O1" s="293"/>
    </row>
    <row r="2" spans="1:15" ht="30.75" customHeight="1">
      <c r="A2" s="288"/>
      <c r="B2" s="293"/>
      <c r="C2" s="293"/>
      <c r="D2" s="293"/>
      <c r="E2" s="293"/>
      <c r="F2" s="293"/>
      <c r="G2" s="293"/>
      <c r="H2" s="293"/>
      <c r="I2" s="293"/>
      <c r="J2" s="293"/>
      <c r="K2" s="293"/>
      <c r="L2" s="293"/>
      <c r="M2" s="293"/>
      <c r="N2" s="293"/>
      <c r="O2" s="293"/>
    </row>
    <row r="3" spans="1:15" ht="42.75" customHeight="1">
      <c r="A3" s="289"/>
      <c r="B3" s="294"/>
      <c r="C3" s="294"/>
      <c r="D3" s="294"/>
      <c r="E3" s="294"/>
      <c r="F3" s="294"/>
      <c r="G3" s="294"/>
      <c r="H3" s="294"/>
      <c r="I3" s="294"/>
      <c r="J3" s="294"/>
      <c r="K3" s="294"/>
      <c r="L3" s="294"/>
      <c r="M3" s="294"/>
      <c r="N3" s="294"/>
      <c r="O3" s="294"/>
    </row>
    <row r="4" spans="1:15" s="1" customFormat="1" ht="42" customHeight="1">
      <c r="A4" s="290" t="s">
        <v>12</v>
      </c>
      <c r="B4" s="82" t="s">
        <v>13</v>
      </c>
      <c r="C4" s="83" t="s">
        <v>14</v>
      </c>
      <c r="D4" s="124" t="s">
        <v>13</v>
      </c>
      <c r="E4" s="273" t="s">
        <v>15</v>
      </c>
      <c r="F4" s="286" t="s">
        <v>16</v>
      </c>
      <c r="G4" s="287"/>
      <c r="H4" s="273" t="s">
        <v>17</v>
      </c>
      <c r="I4" s="87" t="s">
        <v>18</v>
      </c>
      <c r="J4" s="82" t="s">
        <v>19</v>
      </c>
      <c r="K4" s="87" t="s">
        <v>20</v>
      </c>
      <c r="L4" s="87" t="s">
        <v>19</v>
      </c>
      <c r="M4" s="87" t="s">
        <v>21</v>
      </c>
      <c r="N4" s="88" t="s">
        <v>22</v>
      </c>
      <c r="O4" s="244" t="s">
        <v>23</v>
      </c>
    </row>
    <row r="5" spans="1:15" s="1" customFormat="1" ht="40.5" customHeight="1">
      <c r="A5" s="291"/>
      <c r="B5" s="124" t="s">
        <v>24</v>
      </c>
      <c r="C5" s="125" t="s">
        <v>25</v>
      </c>
      <c r="D5" s="84" t="s">
        <v>26</v>
      </c>
      <c r="E5" s="274"/>
      <c r="F5" s="84" t="s">
        <v>27</v>
      </c>
      <c r="G5" s="84" t="s">
        <v>28</v>
      </c>
      <c r="H5" s="274"/>
      <c r="I5" s="87" t="s">
        <v>29</v>
      </c>
      <c r="J5" s="82" t="s">
        <v>30</v>
      </c>
      <c r="K5" s="87" t="s">
        <v>31</v>
      </c>
      <c r="L5" s="87" t="s">
        <v>12</v>
      </c>
      <c r="M5" s="87" t="s">
        <v>12</v>
      </c>
      <c r="N5" s="89" t="s">
        <v>32</v>
      </c>
      <c r="O5" s="245"/>
    </row>
    <row r="6" spans="1:15" ht="18.75" customHeight="1">
      <c r="A6" s="281" t="s">
        <v>137</v>
      </c>
      <c r="B6" s="281" t="s">
        <v>138</v>
      </c>
      <c r="C6" s="534" t="s">
        <v>139</v>
      </c>
      <c r="D6" s="281" t="s">
        <v>140</v>
      </c>
      <c r="E6" s="522" t="s">
        <v>141</v>
      </c>
      <c r="F6" s="85">
        <v>45658</v>
      </c>
      <c r="G6" s="85">
        <v>45747</v>
      </c>
      <c r="H6" s="522">
        <v>0.5</v>
      </c>
      <c r="I6" s="526">
        <v>0.75</v>
      </c>
      <c r="J6" s="522">
        <f>+I6*H6</f>
        <v>0.375</v>
      </c>
      <c r="K6" s="295">
        <v>0.35</v>
      </c>
      <c r="L6" s="256">
        <f>SUM(J6:J12)*K6</f>
        <v>0.26249999999999996</v>
      </c>
      <c r="M6" s="261">
        <f>+L6/K6</f>
        <v>0.74999999999999989</v>
      </c>
      <c r="N6" s="298">
        <v>32000000</v>
      </c>
      <c r="O6" s="246" t="s">
        <v>38</v>
      </c>
    </row>
    <row r="7" spans="1:15" ht="22.5" customHeight="1">
      <c r="A7" s="282"/>
      <c r="B7" s="282"/>
      <c r="C7" s="535"/>
      <c r="D7" s="282"/>
      <c r="E7" s="523"/>
      <c r="F7" s="85">
        <v>45748</v>
      </c>
      <c r="G7" s="85">
        <v>45838</v>
      </c>
      <c r="H7" s="523"/>
      <c r="I7" s="523"/>
      <c r="J7" s="523"/>
      <c r="K7" s="519"/>
      <c r="L7" s="257"/>
      <c r="M7" s="262"/>
      <c r="N7" s="299"/>
      <c r="O7" s="247"/>
    </row>
    <row r="8" spans="1:15" ht="24" customHeight="1">
      <c r="A8" s="282"/>
      <c r="B8" s="282"/>
      <c r="C8" s="535"/>
      <c r="D8" s="282"/>
      <c r="E8" s="523"/>
      <c r="F8" s="85">
        <v>45839</v>
      </c>
      <c r="G8" s="85">
        <v>45930</v>
      </c>
      <c r="H8" s="523"/>
      <c r="I8" s="523"/>
      <c r="J8" s="523"/>
      <c r="K8" s="519"/>
      <c r="L8" s="257"/>
      <c r="M8" s="262"/>
      <c r="N8" s="299"/>
      <c r="O8" s="247"/>
    </row>
    <row r="9" spans="1:15" ht="21.75" customHeight="1">
      <c r="A9" s="282"/>
      <c r="B9" s="282"/>
      <c r="C9" s="536"/>
      <c r="D9" s="292"/>
      <c r="E9" s="524"/>
      <c r="F9" s="85">
        <v>45931</v>
      </c>
      <c r="G9" s="85">
        <v>46022</v>
      </c>
      <c r="H9" s="524"/>
      <c r="I9" s="524"/>
      <c r="J9" s="524"/>
      <c r="K9" s="519"/>
      <c r="L9" s="257"/>
      <c r="M9" s="262"/>
      <c r="N9" s="299"/>
      <c r="O9" s="247"/>
    </row>
    <row r="10" spans="1:15" ht="21.75" customHeight="1">
      <c r="A10" s="282"/>
      <c r="B10" s="282"/>
      <c r="C10" s="537" t="s">
        <v>142</v>
      </c>
      <c r="D10" s="281" t="s">
        <v>143</v>
      </c>
      <c r="E10" s="522" t="s">
        <v>141</v>
      </c>
      <c r="F10" s="85">
        <v>45658</v>
      </c>
      <c r="G10" s="85">
        <v>45747</v>
      </c>
      <c r="H10" s="522">
        <v>0.5</v>
      </c>
      <c r="I10" s="526">
        <v>0.75</v>
      </c>
      <c r="J10" s="256">
        <f>+I10*H10</f>
        <v>0.375</v>
      </c>
      <c r="K10" s="519"/>
      <c r="L10" s="257"/>
      <c r="M10" s="262"/>
      <c r="N10" s="299"/>
      <c r="O10" s="247"/>
    </row>
    <row r="11" spans="1:15" ht="21.75" customHeight="1">
      <c r="A11" s="282"/>
      <c r="B11" s="282"/>
      <c r="C11" s="538"/>
      <c r="D11" s="282"/>
      <c r="E11" s="523"/>
      <c r="F11" s="85">
        <v>45748</v>
      </c>
      <c r="G11" s="85">
        <v>45838</v>
      </c>
      <c r="H11" s="523"/>
      <c r="I11" s="523"/>
      <c r="J11" s="257"/>
      <c r="K11" s="519"/>
      <c r="L11" s="257"/>
      <c r="M11" s="262"/>
      <c r="N11" s="299"/>
      <c r="O11" s="247"/>
    </row>
    <row r="12" spans="1:15" ht="21.75" customHeight="1">
      <c r="A12" s="282"/>
      <c r="B12" s="282"/>
      <c r="C12" s="538"/>
      <c r="D12" s="282"/>
      <c r="E12" s="523"/>
      <c r="F12" s="85">
        <v>45839</v>
      </c>
      <c r="G12" s="85">
        <v>45930</v>
      </c>
      <c r="H12" s="523"/>
      <c r="I12" s="523"/>
      <c r="J12" s="257"/>
      <c r="K12" s="519"/>
      <c r="L12" s="257"/>
      <c r="M12" s="262"/>
      <c r="N12" s="299"/>
      <c r="O12" s="247"/>
    </row>
    <row r="13" spans="1:15" ht="19.5" customHeight="1">
      <c r="A13" s="282"/>
      <c r="B13" s="282"/>
      <c r="C13" s="538"/>
      <c r="D13" s="282"/>
      <c r="E13" s="523"/>
      <c r="F13" s="90">
        <v>45931</v>
      </c>
      <c r="G13" s="90">
        <v>46022</v>
      </c>
      <c r="H13" s="524"/>
      <c r="I13" s="524"/>
      <c r="J13" s="269"/>
      <c r="K13" s="296"/>
      <c r="L13" s="257"/>
      <c r="M13" s="262"/>
      <c r="N13" s="299"/>
      <c r="O13" s="247"/>
    </row>
    <row r="14" spans="1:15" ht="45" customHeight="1">
      <c r="A14" s="532" t="s">
        <v>144</v>
      </c>
      <c r="B14" s="79" t="s">
        <v>145</v>
      </c>
      <c r="C14" s="128" t="s">
        <v>146</v>
      </c>
      <c r="D14" s="23" t="s">
        <v>147</v>
      </c>
      <c r="E14" s="24" t="s">
        <v>148</v>
      </c>
      <c r="F14" s="25">
        <v>45658</v>
      </c>
      <c r="G14" s="25">
        <v>45777</v>
      </c>
      <c r="H14" s="27">
        <v>0.5</v>
      </c>
      <c r="I14" s="27">
        <v>1</v>
      </c>
      <c r="J14" s="33">
        <f>+I14*H14</f>
        <v>0.5</v>
      </c>
      <c r="K14" s="520">
        <v>0.3</v>
      </c>
      <c r="L14" s="521">
        <f>SUM(J14:J15)*K14</f>
        <v>0.3</v>
      </c>
      <c r="M14" s="516">
        <f>+L14/K14</f>
        <v>1</v>
      </c>
      <c r="N14" s="517">
        <v>16000000</v>
      </c>
      <c r="O14" s="514" t="s">
        <v>38</v>
      </c>
    </row>
    <row r="15" spans="1:15" ht="80.25" customHeight="1">
      <c r="A15" s="532"/>
      <c r="B15" s="79" t="s">
        <v>34</v>
      </c>
      <c r="C15" s="91" t="s">
        <v>149</v>
      </c>
      <c r="D15" s="79" t="s">
        <v>150</v>
      </c>
      <c r="E15" s="92" t="s">
        <v>151</v>
      </c>
      <c r="F15" s="93">
        <v>45658</v>
      </c>
      <c r="G15" s="93">
        <v>45777</v>
      </c>
      <c r="H15" s="86">
        <v>0.5</v>
      </c>
      <c r="I15" s="32">
        <v>1</v>
      </c>
      <c r="J15" s="32">
        <f>+I15*H15</f>
        <v>0.5</v>
      </c>
      <c r="K15" s="520"/>
      <c r="L15" s="521"/>
      <c r="M15" s="516"/>
      <c r="N15" s="517"/>
      <c r="O15" s="514"/>
    </row>
    <row r="16" spans="1:15" ht="20.25" customHeight="1">
      <c r="A16" s="532" t="s">
        <v>152</v>
      </c>
      <c r="B16" s="532" t="s">
        <v>153</v>
      </c>
      <c r="C16" s="531" t="s">
        <v>154</v>
      </c>
      <c r="D16" s="532" t="s">
        <v>147</v>
      </c>
      <c r="E16" s="529" t="s">
        <v>155</v>
      </c>
      <c r="F16" s="25">
        <v>45658</v>
      </c>
      <c r="G16" s="25">
        <v>45747</v>
      </c>
      <c r="H16" s="530">
        <v>0.3</v>
      </c>
      <c r="I16" s="527">
        <v>0.75</v>
      </c>
      <c r="J16" s="525">
        <f>+I16*H16</f>
        <v>0.22499999999999998</v>
      </c>
      <c r="K16" s="520">
        <v>0.35</v>
      </c>
      <c r="L16" s="521">
        <f>SUM(J16:J25)*K16</f>
        <v>0.24044999999999997</v>
      </c>
      <c r="M16" s="516">
        <f>+L16/K16</f>
        <v>0.68699999999999994</v>
      </c>
      <c r="N16" s="518">
        <v>6000000</v>
      </c>
      <c r="O16" s="515" t="s">
        <v>38</v>
      </c>
    </row>
    <row r="17" spans="1:15" ht="21" customHeight="1">
      <c r="A17" s="532"/>
      <c r="B17" s="532"/>
      <c r="C17" s="531"/>
      <c r="D17" s="532"/>
      <c r="E17" s="529"/>
      <c r="F17" s="25">
        <v>45748</v>
      </c>
      <c r="G17" s="25">
        <v>45838</v>
      </c>
      <c r="H17" s="530"/>
      <c r="I17" s="525"/>
      <c r="J17" s="525"/>
      <c r="K17" s="520"/>
      <c r="L17" s="521"/>
      <c r="M17" s="516"/>
      <c r="N17" s="518"/>
      <c r="O17" s="515"/>
    </row>
    <row r="18" spans="1:15" ht="21" customHeight="1">
      <c r="A18" s="532"/>
      <c r="B18" s="532"/>
      <c r="C18" s="531"/>
      <c r="D18" s="532"/>
      <c r="E18" s="529"/>
      <c r="F18" s="25">
        <v>45839</v>
      </c>
      <c r="G18" s="25">
        <v>45930</v>
      </c>
      <c r="H18" s="530"/>
      <c r="I18" s="525"/>
      <c r="J18" s="525"/>
      <c r="K18" s="520"/>
      <c r="L18" s="521"/>
      <c r="M18" s="516"/>
      <c r="N18" s="518"/>
      <c r="O18" s="515"/>
    </row>
    <row r="19" spans="1:15">
      <c r="A19" s="532"/>
      <c r="B19" s="532"/>
      <c r="C19" s="531"/>
      <c r="D19" s="532"/>
      <c r="E19" s="529"/>
      <c r="F19" s="25">
        <v>45931</v>
      </c>
      <c r="G19" s="25">
        <v>46022</v>
      </c>
      <c r="H19" s="530"/>
      <c r="I19" s="525"/>
      <c r="J19" s="525"/>
      <c r="K19" s="520"/>
      <c r="L19" s="521"/>
      <c r="M19" s="516"/>
      <c r="N19" s="518"/>
      <c r="O19" s="515"/>
    </row>
    <row r="20" spans="1:15" ht="28.5" customHeight="1">
      <c r="A20" s="532"/>
      <c r="B20" s="532" t="s">
        <v>138</v>
      </c>
      <c r="C20" s="531" t="s">
        <v>156</v>
      </c>
      <c r="D20" s="240" t="s">
        <v>140</v>
      </c>
      <c r="E20" s="529" t="s">
        <v>157</v>
      </c>
      <c r="F20" s="25">
        <v>45658</v>
      </c>
      <c r="G20" s="25" t="s">
        <v>158</v>
      </c>
      <c r="H20" s="530">
        <v>0.35</v>
      </c>
      <c r="I20" s="238">
        <v>0.66</v>
      </c>
      <c r="J20" s="525">
        <f>+I20*H20</f>
        <v>0.23099999999999998</v>
      </c>
      <c r="K20" s="520"/>
      <c r="L20" s="521"/>
      <c r="M20" s="516"/>
      <c r="N20" s="518"/>
      <c r="O20" s="515"/>
    </row>
    <row r="21" spans="1:15" ht="25.5" customHeight="1">
      <c r="A21" s="532"/>
      <c r="B21" s="532"/>
      <c r="C21" s="531"/>
      <c r="D21" s="240"/>
      <c r="E21" s="529"/>
      <c r="F21" s="25">
        <v>45778</v>
      </c>
      <c r="G21" s="25">
        <v>45899</v>
      </c>
      <c r="H21" s="530"/>
      <c r="I21" s="238"/>
      <c r="J21" s="525"/>
      <c r="K21" s="520"/>
      <c r="L21" s="521"/>
      <c r="M21" s="516"/>
      <c r="N21" s="518"/>
      <c r="O21" s="515"/>
    </row>
    <row r="22" spans="1:15" ht="18.75" customHeight="1">
      <c r="A22" s="532"/>
      <c r="B22" s="532"/>
      <c r="C22" s="531"/>
      <c r="D22" s="240"/>
      <c r="E22" s="529"/>
      <c r="F22" s="25">
        <v>45901</v>
      </c>
      <c r="G22" s="25">
        <v>46022</v>
      </c>
      <c r="H22" s="530"/>
      <c r="I22" s="238"/>
      <c r="J22" s="525"/>
      <c r="K22" s="520"/>
      <c r="L22" s="521"/>
      <c r="M22" s="516"/>
      <c r="N22" s="518"/>
      <c r="O22" s="515"/>
    </row>
    <row r="23" spans="1:15" ht="24" customHeight="1">
      <c r="A23" s="532"/>
      <c r="B23" s="532" t="s">
        <v>159</v>
      </c>
      <c r="C23" s="531" t="s">
        <v>156</v>
      </c>
      <c r="D23" s="533" t="s">
        <v>143</v>
      </c>
      <c r="E23" s="529" t="s">
        <v>160</v>
      </c>
      <c r="F23" s="25">
        <v>45658</v>
      </c>
      <c r="G23" s="25" t="s">
        <v>158</v>
      </c>
      <c r="H23" s="238">
        <v>0.35</v>
      </c>
      <c r="I23" s="528">
        <v>0.66</v>
      </c>
      <c r="J23" s="525">
        <f>+I23*H23</f>
        <v>0.23099999999999998</v>
      </c>
      <c r="K23" s="520"/>
      <c r="L23" s="521"/>
      <c r="M23" s="516"/>
      <c r="N23" s="518"/>
      <c r="O23" s="515"/>
    </row>
    <row r="24" spans="1:15" ht="27.75" customHeight="1">
      <c r="A24" s="532"/>
      <c r="B24" s="532"/>
      <c r="C24" s="531"/>
      <c r="D24" s="533"/>
      <c r="E24" s="529"/>
      <c r="F24" s="25">
        <v>45778</v>
      </c>
      <c r="G24" s="25">
        <v>45899</v>
      </c>
      <c r="H24" s="238"/>
      <c r="I24" s="238"/>
      <c r="J24" s="525"/>
      <c r="K24" s="520"/>
      <c r="L24" s="521"/>
      <c r="M24" s="516"/>
      <c r="N24" s="518"/>
      <c r="O24" s="515"/>
    </row>
    <row r="25" spans="1:15" ht="24" customHeight="1">
      <c r="A25" s="532"/>
      <c r="B25" s="532"/>
      <c r="C25" s="531"/>
      <c r="D25" s="533"/>
      <c r="E25" s="529"/>
      <c r="F25" s="25">
        <v>45901</v>
      </c>
      <c r="G25" s="25">
        <v>46022</v>
      </c>
      <c r="H25" s="238"/>
      <c r="I25" s="238"/>
      <c r="J25" s="525"/>
      <c r="K25" s="520"/>
      <c r="L25" s="521"/>
      <c r="M25" s="516"/>
      <c r="N25" s="518"/>
      <c r="O25" s="515"/>
    </row>
    <row r="26" spans="1:15" ht="15" customHeight="1">
      <c r="A26" s="500" t="s">
        <v>119</v>
      </c>
      <c r="B26" s="491" t="s">
        <v>58</v>
      </c>
      <c r="M26" s="40">
        <f>AVERAGE(M6:M25)</f>
        <v>0.81233333333333324</v>
      </c>
    </row>
    <row r="27" spans="1:15">
      <c r="A27" s="500"/>
      <c r="B27" s="492"/>
    </row>
    <row r="28" spans="1:15">
      <c r="A28" s="500"/>
      <c r="B28" s="492"/>
    </row>
    <row r="29" spans="1:15">
      <c r="A29" s="500"/>
      <c r="B29" s="492"/>
    </row>
    <row r="30" spans="1:15" ht="25.5" customHeight="1">
      <c r="A30" s="500"/>
      <c r="B30" s="492"/>
    </row>
    <row r="31" spans="1:15">
      <c r="A31" s="500"/>
      <c r="B31" s="492"/>
    </row>
    <row r="32" spans="1:15">
      <c r="A32" s="500"/>
      <c r="B32" s="493"/>
    </row>
  </sheetData>
  <mergeCells count="61">
    <mergeCell ref="A1:A3"/>
    <mergeCell ref="A4:A5"/>
    <mergeCell ref="A6:A13"/>
    <mergeCell ref="A14:A15"/>
    <mergeCell ref="C6:C9"/>
    <mergeCell ref="C10:C13"/>
    <mergeCell ref="A16:A25"/>
    <mergeCell ref="A26:A32"/>
    <mergeCell ref="B6:B13"/>
    <mergeCell ref="B16:B19"/>
    <mergeCell ref="B20:B22"/>
    <mergeCell ref="B23:B25"/>
    <mergeCell ref="B26:B32"/>
    <mergeCell ref="C16:C19"/>
    <mergeCell ref="C20:C22"/>
    <mergeCell ref="C23:C25"/>
    <mergeCell ref="D6:D9"/>
    <mergeCell ref="D10:D13"/>
    <mergeCell ref="D16:D19"/>
    <mergeCell ref="D20:D22"/>
    <mergeCell ref="D23:D25"/>
    <mergeCell ref="E16:E19"/>
    <mergeCell ref="E20:E22"/>
    <mergeCell ref="E23:E25"/>
    <mergeCell ref="H4:H5"/>
    <mergeCell ref="H6:H9"/>
    <mergeCell ref="H10:H13"/>
    <mergeCell ref="H16:H19"/>
    <mergeCell ref="H20:H22"/>
    <mergeCell ref="H23:H25"/>
    <mergeCell ref="F4:G4"/>
    <mergeCell ref="E4:E5"/>
    <mergeCell ref="E6:E9"/>
    <mergeCell ref="E10:E13"/>
    <mergeCell ref="I6:I9"/>
    <mergeCell ref="I10:I13"/>
    <mergeCell ref="I16:I19"/>
    <mergeCell ref="I20:I22"/>
    <mergeCell ref="I23:I25"/>
    <mergeCell ref="L16:L25"/>
    <mergeCell ref="J6:J9"/>
    <mergeCell ref="J10:J13"/>
    <mergeCell ref="J16:J19"/>
    <mergeCell ref="J20:J22"/>
    <mergeCell ref="J23:J25"/>
    <mergeCell ref="O4:O5"/>
    <mergeCell ref="O6:O13"/>
    <mergeCell ref="O14:O15"/>
    <mergeCell ref="O16:O25"/>
    <mergeCell ref="B1:O3"/>
    <mergeCell ref="M6:M13"/>
    <mergeCell ref="M14:M15"/>
    <mergeCell ref="M16:M25"/>
    <mergeCell ref="N6:N13"/>
    <mergeCell ref="N14:N15"/>
    <mergeCell ref="N16:N25"/>
    <mergeCell ref="K6:K13"/>
    <mergeCell ref="K14:K15"/>
    <mergeCell ref="K16:K25"/>
    <mergeCell ref="L6:L13"/>
    <mergeCell ref="L14:L15"/>
  </mergeCells>
  <pageMargins left="0.7" right="0.7" top="0.75" bottom="0.75" header="0.3" footer="0.3"/>
  <pageSetup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18"/>
  <sheetViews>
    <sheetView topLeftCell="C1" workbookViewId="0">
      <selection activeCell="D7" sqref="D7"/>
    </sheetView>
  </sheetViews>
  <sheetFormatPr baseColWidth="10" defaultColWidth="21.140625" defaultRowHeight="15"/>
  <cols>
    <col min="2" max="2" width="20" customWidth="1"/>
    <col min="3" max="3" width="38.5703125" customWidth="1"/>
  </cols>
  <sheetData>
    <row r="1" spans="1:15">
      <c r="A1" s="288"/>
      <c r="B1" s="293" t="s">
        <v>161</v>
      </c>
      <c r="C1" s="293"/>
      <c r="D1" s="293"/>
      <c r="E1" s="293"/>
      <c r="F1" s="293"/>
      <c r="G1" s="293"/>
      <c r="H1" s="293"/>
      <c r="I1" s="293"/>
      <c r="J1" s="293"/>
      <c r="K1" s="293"/>
      <c r="L1" s="293"/>
      <c r="M1" s="293"/>
      <c r="N1" s="293"/>
      <c r="O1" s="293"/>
    </row>
    <row r="2" spans="1:15" ht="30.75" customHeight="1">
      <c r="A2" s="288"/>
      <c r="B2" s="293"/>
      <c r="C2" s="293"/>
      <c r="D2" s="293"/>
      <c r="E2" s="293"/>
      <c r="F2" s="293"/>
      <c r="G2" s="293"/>
      <c r="H2" s="293"/>
      <c r="I2" s="293"/>
      <c r="J2" s="293"/>
      <c r="K2" s="293"/>
      <c r="L2" s="293"/>
      <c r="M2" s="293"/>
      <c r="N2" s="293"/>
      <c r="O2" s="293"/>
    </row>
    <row r="3" spans="1:15" ht="42.75" customHeight="1">
      <c r="A3" s="289"/>
      <c r="B3" s="294"/>
      <c r="C3" s="294"/>
      <c r="D3" s="294"/>
      <c r="E3" s="294"/>
      <c r="F3" s="294"/>
      <c r="G3" s="294"/>
      <c r="H3" s="294"/>
      <c r="I3" s="294"/>
      <c r="J3" s="294"/>
      <c r="K3" s="294"/>
      <c r="L3" s="294"/>
      <c r="M3" s="294"/>
      <c r="N3" s="294"/>
      <c r="O3" s="294"/>
    </row>
    <row r="4" spans="1:15" s="1" customFormat="1" ht="42" customHeight="1">
      <c r="A4" s="290" t="s">
        <v>12</v>
      </c>
      <c r="B4" s="82" t="s">
        <v>13</v>
      </c>
      <c r="C4" s="83" t="s">
        <v>14</v>
      </c>
      <c r="D4" s="124" t="s">
        <v>13</v>
      </c>
      <c r="E4" s="273" t="s">
        <v>15</v>
      </c>
      <c r="F4" s="286" t="s">
        <v>16</v>
      </c>
      <c r="G4" s="287"/>
      <c r="H4" s="273" t="s">
        <v>17</v>
      </c>
      <c r="I4" s="87" t="s">
        <v>18</v>
      </c>
      <c r="J4" s="82" t="s">
        <v>19</v>
      </c>
      <c r="K4" s="87" t="s">
        <v>20</v>
      </c>
      <c r="L4" s="87" t="s">
        <v>19</v>
      </c>
      <c r="M4" s="87" t="s">
        <v>21</v>
      </c>
      <c r="N4" s="88" t="s">
        <v>22</v>
      </c>
      <c r="O4" s="244" t="s">
        <v>23</v>
      </c>
    </row>
    <row r="5" spans="1:15" s="1" customFormat="1" ht="40.5" customHeight="1">
      <c r="A5" s="291"/>
      <c r="B5" s="124" t="s">
        <v>24</v>
      </c>
      <c r="C5" s="125" t="s">
        <v>25</v>
      </c>
      <c r="D5" s="84" t="s">
        <v>26</v>
      </c>
      <c r="E5" s="274"/>
      <c r="F5" s="84" t="s">
        <v>27</v>
      </c>
      <c r="G5" s="84" t="s">
        <v>28</v>
      </c>
      <c r="H5" s="274"/>
      <c r="I5" s="87" t="s">
        <v>29</v>
      </c>
      <c r="J5" s="82" t="s">
        <v>30</v>
      </c>
      <c r="K5" s="87" t="s">
        <v>31</v>
      </c>
      <c r="L5" s="87" t="s">
        <v>12</v>
      </c>
      <c r="M5" s="87" t="s">
        <v>12</v>
      </c>
      <c r="N5" s="89" t="s">
        <v>32</v>
      </c>
      <c r="O5" s="245"/>
    </row>
    <row r="6" spans="1:15" ht="60.75" customHeight="1">
      <c r="A6" s="281" t="s">
        <v>162</v>
      </c>
      <c r="B6" s="281" t="s">
        <v>34</v>
      </c>
      <c r="C6" s="127" t="s">
        <v>163</v>
      </c>
      <c r="D6" s="30" t="s">
        <v>164</v>
      </c>
      <c r="E6" s="26" t="s">
        <v>165</v>
      </c>
      <c r="F6" s="85">
        <v>45658</v>
      </c>
      <c r="G6" s="85">
        <v>45716</v>
      </c>
      <c r="H6" s="26">
        <v>0.5</v>
      </c>
      <c r="I6" s="26">
        <v>1</v>
      </c>
      <c r="J6" s="26">
        <f>+I6*H6</f>
        <v>0.5</v>
      </c>
      <c r="K6" s="295">
        <v>0.4</v>
      </c>
      <c r="L6" s="256">
        <f>SUM(J6:J7)*K6</f>
        <v>0.4</v>
      </c>
      <c r="M6" s="261">
        <f>+L6/K6</f>
        <v>1</v>
      </c>
      <c r="N6" s="298">
        <v>32000000</v>
      </c>
      <c r="O6" s="246" t="s">
        <v>38</v>
      </c>
    </row>
    <row r="7" spans="1:15" ht="69" customHeight="1">
      <c r="A7" s="282"/>
      <c r="B7" s="282"/>
      <c r="C7" s="129" t="s">
        <v>166</v>
      </c>
      <c r="D7" s="30" t="s">
        <v>164</v>
      </c>
      <c r="E7" s="26" t="s">
        <v>165</v>
      </c>
      <c r="F7" s="85">
        <v>45658</v>
      </c>
      <c r="G7" s="85">
        <v>45716</v>
      </c>
      <c r="H7" s="26">
        <v>0.5</v>
      </c>
      <c r="I7" s="26">
        <v>1</v>
      </c>
      <c r="J7" s="26">
        <f t="shared" ref="J7:J10" si="0">+I7*H7</f>
        <v>0.5</v>
      </c>
      <c r="K7" s="519"/>
      <c r="L7" s="257"/>
      <c r="M7" s="262"/>
      <c r="N7" s="299"/>
      <c r="O7" s="247"/>
    </row>
    <row r="8" spans="1:15" ht="53.25" customHeight="1">
      <c r="A8" s="532" t="s">
        <v>167</v>
      </c>
      <c r="B8" s="532" t="s">
        <v>34</v>
      </c>
      <c r="C8" s="278" t="s">
        <v>168</v>
      </c>
      <c r="D8" s="281" t="s">
        <v>169</v>
      </c>
      <c r="E8" s="522" t="s">
        <v>170</v>
      </c>
      <c r="F8" s="85">
        <v>45658</v>
      </c>
      <c r="G8" s="85">
        <v>45838</v>
      </c>
      <c r="H8" s="522">
        <v>0.5</v>
      </c>
      <c r="I8" s="522">
        <v>0.5</v>
      </c>
      <c r="J8" s="522">
        <f t="shared" si="0"/>
        <v>0.25</v>
      </c>
      <c r="K8" s="295">
        <v>0.6</v>
      </c>
      <c r="L8" s="256">
        <f>SUM(J8:J9)*K8</f>
        <v>0.15</v>
      </c>
      <c r="M8" s="261">
        <f>+L8/K8</f>
        <v>0.25</v>
      </c>
      <c r="N8" s="298"/>
      <c r="O8" s="246"/>
    </row>
    <row r="9" spans="1:15" ht="48.75" customHeight="1">
      <c r="A9" s="532"/>
      <c r="B9" s="532"/>
      <c r="C9" s="280"/>
      <c r="D9" s="292"/>
      <c r="E9" s="524"/>
      <c r="F9" s="85">
        <v>45839</v>
      </c>
      <c r="G9" s="85">
        <v>46022</v>
      </c>
      <c r="H9" s="524"/>
      <c r="I9" s="524"/>
      <c r="J9" s="524"/>
      <c r="K9" s="519"/>
      <c r="L9" s="257"/>
      <c r="M9" s="262"/>
      <c r="N9" s="541"/>
      <c r="O9" s="539"/>
    </row>
    <row r="10" spans="1:15" ht="52.5" customHeight="1">
      <c r="A10" s="532"/>
      <c r="B10" s="532"/>
      <c r="C10" s="278" t="s">
        <v>171</v>
      </c>
      <c r="D10" s="270" t="s">
        <v>172</v>
      </c>
      <c r="E10" s="522" t="s">
        <v>173</v>
      </c>
      <c r="F10" s="85">
        <v>45658</v>
      </c>
      <c r="G10" s="85">
        <v>45838</v>
      </c>
      <c r="H10" s="266">
        <v>0.5</v>
      </c>
      <c r="I10" s="522">
        <v>0.5</v>
      </c>
      <c r="J10" s="522">
        <f t="shared" si="0"/>
        <v>0.25</v>
      </c>
      <c r="K10" s="519"/>
      <c r="L10" s="257"/>
      <c r="M10" s="262"/>
      <c r="N10" s="517">
        <v>16000000</v>
      </c>
      <c r="O10" s="514" t="s">
        <v>38</v>
      </c>
    </row>
    <row r="11" spans="1:15" ht="60.75" customHeight="1">
      <c r="A11" s="532"/>
      <c r="B11" s="532"/>
      <c r="C11" s="280"/>
      <c r="D11" s="272"/>
      <c r="E11" s="524"/>
      <c r="F11" s="85">
        <v>45839</v>
      </c>
      <c r="G11" s="85">
        <v>46022</v>
      </c>
      <c r="H11" s="268"/>
      <c r="I11" s="524"/>
      <c r="J11" s="524"/>
      <c r="K11" s="542"/>
      <c r="L11" s="269"/>
      <c r="M11" s="540"/>
      <c r="N11" s="517"/>
      <c r="O11" s="514"/>
    </row>
    <row r="12" spans="1:15">
      <c r="A12" s="500" t="s">
        <v>119</v>
      </c>
      <c r="B12" s="543" t="s">
        <v>58</v>
      </c>
      <c r="F12" s="85"/>
      <c r="M12" s="40">
        <f>AVERAGE(M6:M11)</f>
        <v>0.625</v>
      </c>
    </row>
    <row r="13" spans="1:15">
      <c r="A13" s="500"/>
      <c r="B13" s="543"/>
    </row>
    <row r="14" spans="1:15">
      <c r="A14" s="500"/>
      <c r="B14" s="543"/>
    </row>
    <row r="15" spans="1:15">
      <c r="A15" s="500"/>
      <c r="B15" s="543"/>
    </row>
    <row r="16" spans="1:15">
      <c r="A16" s="500"/>
      <c r="B16" s="543"/>
    </row>
    <row r="17" spans="1:2">
      <c r="A17" s="500"/>
      <c r="B17" s="543"/>
    </row>
    <row r="18" spans="1:2">
      <c r="A18" s="500"/>
      <c r="B18" s="543"/>
    </row>
  </sheetData>
  <mergeCells count="37">
    <mergeCell ref="F4:G4"/>
    <mergeCell ref="A1:A3"/>
    <mergeCell ref="A4:A5"/>
    <mergeCell ref="A6:A7"/>
    <mergeCell ref="A8:A11"/>
    <mergeCell ref="D8:D9"/>
    <mergeCell ref="D10:D11"/>
    <mergeCell ref="E4:E5"/>
    <mergeCell ref="E8:E9"/>
    <mergeCell ref="E10:E11"/>
    <mergeCell ref="A12:A18"/>
    <mergeCell ref="B6:B7"/>
    <mergeCell ref="B8:B11"/>
    <mergeCell ref="B12:B18"/>
    <mergeCell ref="C8:C9"/>
    <mergeCell ref="C10:C11"/>
    <mergeCell ref="H4:H5"/>
    <mergeCell ref="H8:H9"/>
    <mergeCell ref="H10:H11"/>
    <mergeCell ref="I8:I9"/>
    <mergeCell ref="I10:I11"/>
    <mergeCell ref="O4:O5"/>
    <mergeCell ref="O6:O7"/>
    <mergeCell ref="O8:O9"/>
    <mergeCell ref="O10:O11"/>
    <mergeCell ref="B1:O3"/>
    <mergeCell ref="M6:M7"/>
    <mergeCell ref="M8:M11"/>
    <mergeCell ref="N6:N7"/>
    <mergeCell ref="N8:N9"/>
    <mergeCell ref="N10:N11"/>
    <mergeCell ref="J8:J9"/>
    <mergeCell ref="J10:J11"/>
    <mergeCell ref="K6:K7"/>
    <mergeCell ref="K8:K11"/>
    <mergeCell ref="L6:L7"/>
    <mergeCell ref="L8:L11"/>
  </mergeCells>
  <pageMargins left="0.7" right="0.7" top="0.75" bottom="0.75" header="0.3" footer="0.3"/>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499984740745262"/>
  </sheetPr>
  <dimension ref="A1:I34"/>
  <sheetViews>
    <sheetView topLeftCell="A3" workbookViewId="0">
      <selection sqref="A1:B7"/>
    </sheetView>
  </sheetViews>
  <sheetFormatPr baseColWidth="10" defaultColWidth="11" defaultRowHeight="15"/>
  <cols>
    <col min="1" max="1" width="2.42578125" customWidth="1"/>
    <col min="2" max="2" width="21.28515625" customWidth="1"/>
  </cols>
  <sheetData>
    <row r="1" spans="1:9">
      <c r="A1" s="288"/>
      <c r="B1" s="288"/>
      <c r="C1" s="293" t="s">
        <v>174</v>
      </c>
      <c r="D1" s="544"/>
      <c r="E1" s="544"/>
      <c r="F1" s="544"/>
      <c r="G1" s="544"/>
      <c r="H1" s="544"/>
      <c r="I1" s="544"/>
    </row>
    <row r="2" spans="1:9">
      <c r="A2" s="288"/>
      <c r="B2" s="288"/>
      <c r="C2" s="544"/>
      <c r="D2" s="544"/>
      <c r="E2" s="544"/>
      <c r="F2" s="544"/>
      <c r="G2" s="544"/>
      <c r="H2" s="544"/>
      <c r="I2" s="544"/>
    </row>
    <row r="3" spans="1:9">
      <c r="A3" s="288"/>
      <c r="B3" s="288"/>
      <c r="C3" s="544"/>
      <c r="D3" s="544"/>
      <c r="E3" s="544"/>
      <c r="F3" s="544"/>
      <c r="G3" s="544"/>
      <c r="H3" s="544"/>
      <c r="I3" s="544"/>
    </row>
    <row r="4" spans="1:9">
      <c r="A4" s="288"/>
      <c r="B4" s="288"/>
      <c r="C4" s="544"/>
      <c r="D4" s="544"/>
      <c r="E4" s="544"/>
      <c r="F4" s="544"/>
      <c r="G4" s="544"/>
      <c r="H4" s="544"/>
      <c r="I4" s="544"/>
    </row>
    <row r="5" spans="1:9">
      <c r="A5" s="288"/>
      <c r="B5" s="288"/>
      <c r="C5" s="544"/>
      <c r="D5" s="544"/>
      <c r="E5" s="544"/>
      <c r="F5" s="544"/>
      <c r="G5" s="544"/>
      <c r="H5" s="544"/>
      <c r="I5" s="544"/>
    </row>
    <row r="6" spans="1:9">
      <c r="A6" s="288"/>
      <c r="B6" s="288"/>
      <c r="C6" s="544"/>
      <c r="D6" s="544"/>
      <c r="E6" s="544"/>
      <c r="F6" s="544"/>
      <c r="G6" s="544"/>
      <c r="H6" s="544"/>
      <c r="I6" s="544"/>
    </row>
    <row r="7" spans="1:9">
      <c r="A7" s="288"/>
      <c r="B7" s="288"/>
      <c r="C7" s="544"/>
      <c r="D7" s="544"/>
      <c r="E7" s="544"/>
      <c r="F7" s="544"/>
      <c r="G7" s="544"/>
      <c r="H7" s="544"/>
      <c r="I7" s="544"/>
    </row>
    <row r="8" spans="1:9">
      <c r="A8" s="288"/>
      <c r="B8" s="288"/>
      <c r="C8" s="288"/>
      <c r="D8" s="288"/>
      <c r="E8" s="288"/>
      <c r="F8" s="288"/>
      <c r="G8" s="288"/>
      <c r="H8" s="288"/>
      <c r="I8" s="288"/>
    </row>
    <row r="9" spans="1:9">
      <c r="A9" s="288"/>
      <c r="B9" s="288"/>
      <c r="C9" s="288"/>
      <c r="D9" s="288"/>
      <c r="E9" s="288"/>
      <c r="F9" s="288"/>
      <c r="G9" s="288"/>
      <c r="H9" s="288"/>
      <c r="I9" s="288"/>
    </row>
    <row r="10" spans="1:9">
      <c r="A10" s="288"/>
      <c r="B10" s="288"/>
      <c r="C10" s="288"/>
      <c r="D10" s="288"/>
      <c r="E10" s="288"/>
      <c r="F10" s="288"/>
      <c r="G10" s="288"/>
      <c r="H10" s="288"/>
      <c r="I10" s="288"/>
    </row>
    <row r="11" spans="1:9">
      <c r="A11" s="288"/>
      <c r="B11" s="288"/>
      <c r="C11" s="288"/>
      <c r="D11" s="288"/>
      <c r="E11" s="288"/>
      <c r="F11" s="288"/>
      <c r="G11" s="288"/>
      <c r="H11" s="288"/>
      <c r="I11" s="288"/>
    </row>
    <row r="12" spans="1:9">
      <c r="A12" s="288"/>
      <c r="B12" s="288"/>
      <c r="C12" s="288"/>
      <c r="D12" s="288"/>
      <c r="E12" s="288"/>
      <c r="F12" s="288"/>
      <c r="G12" s="288"/>
      <c r="H12" s="288"/>
      <c r="I12" s="288"/>
    </row>
    <row r="13" spans="1:9">
      <c r="A13" s="288"/>
      <c r="B13" s="288"/>
      <c r="C13" s="288"/>
      <c r="D13" s="288"/>
      <c r="E13" s="288"/>
      <c r="F13" s="288"/>
      <c r="G13" s="288"/>
      <c r="H13" s="288"/>
      <c r="I13" s="288"/>
    </row>
    <row r="14" spans="1:9">
      <c r="A14" s="288"/>
      <c r="B14" s="288"/>
      <c r="C14" s="288"/>
      <c r="D14" s="288"/>
      <c r="E14" s="288"/>
      <c r="F14" s="288"/>
      <c r="G14" s="288"/>
      <c r="H14" s="288"/>
      <c r="I14" s="288"/>
    </row>
    <row r="15" spans="1:9">
      <c r="A15" s="288"/>
      <c r="B15" s="288"/>
      <c r="C15" s="288"/>
      <c r="D15" s="288"/>
      <c r="E15" s="288"/>
      <c r="F15" s="288"/>
      <c r="G15" s="288"/>
      <c r="H15" s="288"/>
      <c r="I15" s="288"/>
    </row>
    <row r="16" spans="1:9">
      <c r="A16" s="288"/>
      <c r="B16" s="288"/>
      <c r="C16" s="288"/>
      <c r="D16" s="288"/>
      <c r="E16" s="288"/>
      <c r="F16" s="288"/>
      <c r="G16" s="288"/>
      <c r="H16" s="288"/>
      <c r="I16" s="288"/>
    </row>
    <row r="17" spans="1:9">
      <c r="A17" s="288"/>
      <c r="B17" s="288"/>
      <c r="C17" s="288"/>
      <c r="D17" s="288"/>
      <c r="E17" s="288"/>
      <c r="F17" s="288"/>
      <c r="G17" s="288"/>
      <c r="H17" s="288"/>
      <c r="I17" s="288"/>
    </row>
    <row r="18" spans="1:9">
      <c r="A18" s="288"/>
      <c r="B18" s="288"/>
      <c r="C18" s="288"/>
      <c r="D18" s="288"/>
      <c r="E18" s="288"/>
      <c r="F18" s="288"/>
      <c r="G18" s="288"/>
      <c r="H18" s="288"/>
      <c r="I18" s="288"/>
    </row>
    <row r="19" spans="1:9">
      <c r="A19" s="288"/>
      <c r="B19" s="288"/>
      <c r="C19" s="288"/>
      <c r="D19" s="288"/>
      <c r="E19" s="288"/>
      <c r="F19" s="288"/>
      <c r="G19" s="288"/>
      <c r="H19" s="288"/>
      <c r="I19" s="288"/>
    </row>
    <row r="20" spans="1:9">
      <c r="A20" s="288"/>
      <c r="B20" s="288"/>
      <c r="C20" s="288"/>
      <c r="D20" s="288"/>
      <c r="E20" s="288"/>
      <c r="F20" s="288"/>
      <c r="G20" s="288"/>
      <c r="H20" s="288"/>
      <c r="I20" s="288"/>
    </row>
    <row r="21" spans="1:9">
      <c r="A21" s="288"/>
      <c r="B21" s="288"/>
      <c r="C21" s="288"/>
      <c r="D21" s="288"/>
      <c r="E21" s="288"/>
      <c r="F21" s="288"/>
      <c r="G21" s="288"/>
      <c r="H21" s="288"/>
      <c r="I21" s="288"/>
    </row>
    <row r="22" spans="1:9">
      <c r="A22" s="288"/>
      <c r="B22" s="288"/>
      <c r="C22" s="288"/>
      <c r="D22" s="288"/>
      <c r="E22" s="288"/>
      <c r="F22" s="288"/>
      <c r="G22" s="288"/>
      <c r="H22" s="288"/>
      <c r="I22" s="288"/>
    </row>
    <row r="23" spans="1:9">
      <c r="A23" s="288"/>
      <c r="B23" s="288"/>
      <c r="C23" s="288"/>
      <c r="D23" s="288"/>
      <c r="E23" s="288"/>
      <c r="F23" s="288"/>
      <c r="G23" s="288"/>
      <c r="H23" s="288"/>
      <c r="I23" s="288"/>
    </row>
    <row r="24" spans="1:9">
      <c r="A24" s="288"/>
      <c r="B24" s="288"/>
      <c r="C24" s="288"/>
      <c r="D24" s="288"/>
      <c r="E24" s="288"/>
      <c r="F24" s="288"/>
      <c r="G24" s="288"/>
      <c r="H24" s="288"/>
      <c r="I24" s="288"/>
    </row>
    <row r="25" spans="1:9">
      <c r="A25" s="288"/>
      <c r="B25" s="288"/>
      <c r="C25" s="288"/>
      <c r="D25" s="288"/>
      <c r="E25" s="288"/>
      <c r="F25" s="288"/>
      <c r="G25" s="288"/>
      <c r="H25" s="288"/>
      <c r="I25" s="288"/>
    </row>
    <row r="26" spans="1:9">
      <c r="A26" s="288"/>
      <c r="B26" s="288"/>
      <c r="C26" s="288"/>
      <c r="D26" s="288"/>
      <c r="E26" s="288"/>
      <c r="F26" s="288"/>
      <c r="G26" s="288"/>
      <c r="H26" s="288"/>
      <c r="I26" s="288"/>
    </row>
    <row r="27" spans="1:9">
      <c r="A27" s="288"/>
      <c r="B27" s="288"/>
      <c r="C27" s="288"/>
      <c r="D27" s="288"/>
      <c r="E27" s="288"/>
      <c r="F27" s="288"/>
      <c r="G27" s="288"/>
      <c r="H27" s="288"/>
      <c r="I27" s="288"/>
    </row>
    <row r="28" spans="1:9">
      <c r="A28" s="288"/>
      <c r="B28" s="288"/>
      <c r="C28" s="288"/>
      <c r="D28" s="288"/>
      <c r="E28" s="288"/>
      <c r="F28" s="288"/>
      <c r="G28" s="288"/>
      <c r="H28" s="288"/>
      <c r="I28" s="288"/>
    </row>
    <row r="29" spans="1:9">
      <c r="A29" s="288"/>
      <c r="B29" s="288"/>
      <c r="C29" s="288"/>
      <c r="D29" s="288"/>
      <c r="E29" s="288"/>
      <c r="F29" s="288"/>
      <c r="G29" s="288"/>
      <c r="H29" s="288"/>
      <c r="I29" s="288"/>
    </row>
    <row r="30" spans="1:9">
      <c r="A30" s="288"/>
      <c r="B30" s="288"/>
      <c r="C30" s="288"/>
      <c r="D30" s="288"/>
      <c r="E30" s="288"/>
      <c r="F30" s="288"/>
      <c r="G30" s="288"/>
      <c r="H30" s="288"/>
      <c r="I30" s="288"/>
    </row>
    <row r="31" spans="1:9">
      <c r="A31" s="288"/>
      <c r="B31" s="288"/>
      <c r="C31" s="288"/>
      <c r="D31" s="288"/>
      <c r="E31" s="288"/>
      <c r="F31" s="288"/>
      <c r="G31" s="288"/>
      <c r="H31" s="288"/>
      <c r="I31" s="288"/>
    </row>
    <row r="32" spans="1:9">
      <c r="A32" s="288"/>
      <c r="B32" s="288"/>
      <c r="C32" s="288"/>
      <c r="D32" s="288"/>
      <c r="E32" s="288"/>
      <c r="F32" s="288"/>
      <c r="G32" s="288"/>
      <c r="H32" s="288"/>
      <c r="I32" s="288"/>
    </row>
    <row r="33" spans="1:9">
      <c r="A33" s="288"/>
      <c r="B33" s="288"/>
      <c r="C33" s="288"/>
      <c r="D33" s="288"/>
      <c r="E33" s="288"/>
      <c r="F33" s="288"/>
      <c r="G33" s="288"/>
      <c r="H33" s="288"/>
      <c r="I33" s="288"/>
    </row>
    <row r="34" spans="1:9">
      <c r="B34" s="81" t="s">
        <v>58</v>
      </c>
    </row>
  </sheetData>
  <mergeCells count="3">
    <mergeCell ref="A1:B7"/>
    <mergeCell ref="C1:I7"/>
    <mergeCell ref="A8:I33"/>
  </mergeCells>
  <pageMargins left="0.7" right="0.7" top="0.75" bottom="0.75" header="0.3" footer="0.3"/>
  <pageSetup orientation="portrait"/>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L20"/>
  <sheetViews>
    <sheetView workbookViewId="0">
      <selection activeCell="I14" sqref="I14:I15"/>
    </sheetView>
  </sheetViews>
  <sheetFormatPr baseColWidth="10" defaultColWidth="11" defaultRowHeight="15"/>
  <cols>
    <col min="1" max="1" width="22.28515625" customWidth="1"/>
    <col min="2" max="2" width="16.5703125" customWidth="1"/>
    <col min="3" max="3" width="37.85546875" customWidth="1"/>
    <col min="4" max="4" width="19" customWidth="1"/>
    <col min="5" max="5" width="19.42578125" customWidth="1"/>
    <col min="6" max="6" width="13.42578125" customWidth="1"/>
    <col min="7" max="7" width="12.7109375" customWidth="1"/>
    <col min="8" max="8" width="15.42578125" customWidth="1"/>
    <col min="9" max="9" width="16.140625" customWidth="1"/>
    <col min="10" max="10" width="14.7109375" customWidth="1"/>
    <col min="11" max="11" width="16" customWidth="1"/>
    <col min="12" max="12" width="14.85546875" customWidth="1"/>
    <col min="13" max="13" width="15.85546875" customWidth="1"/>
    <col min="14" max="14" width="18.28515625" customWidth="1"/>
    <col min="15" max="15" width="15.42578125" customWidth="1"/>
    <col min="16" max="90" width="11.42578125" style="17"/>
  </cols>
  <sheetData>
    <row r="1" spans="1:90">
      <c r="A1" s="288"/>
      <c r="B1" s="293" t="s">
        <v>175</v>
      </c>
      <c r="C1" s="293"/>
      <c r="D1" s="293"/>
      <c r="E1" s="293"/>
      <c r="F1" s="293"/>
      <c r="G1" s="293"/>
      <c r="H1" s="293"/>
      <c r="I1" s="293"/>
      <c r="J1" s="293"/>
      <c r="K1" s="293"/>
      <c r="L1" s="293"/>
      <c r="M1" s="293"/>
      <c r="N1" s="293"/>
      <c r="O1" s="293"/>
    </row>
    <row r="2" spans="1:90" ht="30.75" customHeight="1">
      <c r="A2" s="288"/>
      <c r="B2" s="293"/>
      <c r="C2" s="293"/>
      <c r="D2" s="293"/>
      <c r="E2" s="293"/>
      <c r="F2" s="293"/>
      <c r="G2" s="293"/>
      <c r="H2" s="293"/>
      <c r="I2" s="293"/>
      <c r="J2" s="293"/>
      <c r="K2" s="293"/>
      <c r="L2" s="293"/>
      <c r="M2" s="293"/>
      <c r="N2" s="293"/>
      <c r="O2" s="293"/>
    </row>
    <row r="3" spans="1:90" ht="26.25" customHeight="1">
      <c r="A3" s="289"/>
      <c r="B3" s="294"/>
      <c r="C3" s="294"/>
      <c r="D3" s="294"/>
      <c r="E3" s="294"/>
      <c r="F3" s="294"/>
      <c r="G3" s="294"/>
      <c r="H3" s="294"/>
      <c r="I3" s="294"/>
      <c r="J3" s="294"/>
      <c r="K3" s="294"/>
      <c r="L3" s="294"/>
      <c r="M3" s="294"/>
      <c r="N3" s="294"/>
      <c r="O3" s="294"/>
    </row>
    <row r="4" spans="1:90" s="1" customFormat="1" ht="49.5" customHeight="1">
      <c r="A4" s="551" t="s">
        <v>12</v>
      </c>
      <c r="B4" s="72" t="s">
        <v>13</v>
      </c>
      <c r="C4" s="73" t="s">
        <v>14</v>
      </c>
      <c r="D4" s="130" t="s">
        <v>13</v>
      </c>
      <c r="E4" s="545" t="s">
        <v>15</v>
      </c>
      <c r="F4" s="549" t="s">
        <v>16</v>
      </c>
      <c r="G4" s="550"/>
      <c r="H4" s="545" t="s">
        <v>17</v>
      </c>
      <c r="I4" s="75" t="s">
        <v>18</v>
      </c>
      <c r="J4" s="72" t="s">
        <v>19</v>
      </c>
      <c r="K4" s="75" t="s">
        <v>20</v>
      </c>
      <c r="L4" s="75" t="s">
        <v>19</v>
      </c>
      <c r="M4" s="75" t="s">
        <v>21</v>
      </c>
      <c r="N4" s="76" t="s">
        <v>22</v>
      </c>
      <c r="O4" s="555"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45" customHeight="1">
      <c r="A5" s="552"/>
      <c r="B5" s="130" t="s">
        <v>24</v>
      </c>
      <c r="C5" s="131" t="s">
        <v>25</v>
      </c>
      <c r="D5" s="74" t="s">
        <v>26</v>
      </c>
      <c r="E5" s="546"/>
      <c r="F5" s="74" t="s">
        <v>27</v>
      </c>
      <c r="G5" s="74" t="s">
        <v>28</v>
      </c>
      <c r="H5" s="546"/>
      <c r="I5" s="75" t="s">
        <v>29</v>
      </c>
      <c r="J5" s="72" t="s">
        <v>30</v>
      </c>
      <c r="K5" s="75" t="s">
        <v>31</v>
      </c>
      <c r="L5" s="75" t="s">
        <v>12</v>
      </c>
      <c r="M5" s="75" t="s">
        <v>12</v>
      </c>
      <c r="N5" s="77" t="s">
        <v>32</v>
      </c>
      <c r="O5" s="556"/>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ht="22.5" customHeight="1">
      <c r="A6" s="533" t="s">
        <v>176</v>
      </c>
      <c r="B6" s="533" t="s">
        <v>34</v>
      </c>
      <c r="C6" s="559" t="s">
        <v>177</v>
      </c>
      <c r="D6" s="533" t="s">
        <v>178</v>
      </c>
      <c r="E6" s="547" t="s">
        <v>179</v>
      </c>
      <c r="F6" s="25">
        <v>45658</v>
      </c>
      <c r="G6" s="25">
        <v>45717</v>
      </c>
      <c r="H6" s="547">
        <v>0.35</v>
      </c>
      <c r="I6" s="547">
        <v>0.75</v>
      </c>
      <c r="J6" s="547">
        <f>+I6*H6</f>
        <v>0.26249999999999996</v>
      </c>
      <c r="K6" s="295">
        <v>1</v>
      </c>
      <c r="L6" s="256">
        <f>SUM(J6:J15)*K6</f>
        <v>0.67499999999999993</v>
      </c>
      <c r="M6" s="261">
        <f>+L6/K6</f>
        <v>0.67499999999999993</v>
      </c>
      <c r="N6" s="298">
        <v>32000000</v>
      </c>
      <c r="O6" s="246" t="s">
        <v>38</v>
      </c>
    </row>
    <row r="7" spans="1:90" ht="19.5" customHeight="1">
      <c r="A7" s="533"/>
      <c r="B7" s="533"/>
      <c r="C7" s="560"/>
      <c r="D7" s="533"/>
      <c r="E7" s="547"/>
      <c r="F7" s="25">
        <v>45748</v>
      </c>
      <c r="G7" s="25">
        <v>45838</v>
      </c>
      <c r="H7" s="547"/>
      <c r="I7" s="547"/>
      <c r="J7" s="547"/>
      <c r="K7" s="519"/>
      <c r="L7" s="257"/>
      <c r="M7" s="262"/>
      <c r="N7" s="299"/>
      <c r="O7" s="247"/>
    </row>
    <row r="8" spans="1:90" ht="21.75" customHeight="1">
      <c r="A8" s="533"/>
      <c r="B8" s="533"/>
      <c r="C8" s="560"/>
      <c r="D8" s="533"/>
      <c r="E8" s="547"/>
      <c r="F8" s="25" t="s">
        <v>180</v>
      </c>
      <c r="G8" s="25">
        <v>45930</v>
      </c>
      <c r="H8" s="547"/>
      <c r="I8" s="547"/>
      <c r="J8" s="547"/>
      <c r="K8" s="519"/>
      <c r="L8" s="257"/>
      <c r="M8" s="262"/>
      <c r="N8" s="299"/>
      <c r="O8" s="247"/>
    </row>
    <row r="9" spans="1:90" ht="19.5" customHeight="1">
      <c r="A9" s="533"/>
      <c r="B9" s="533"/>
      <c r="C9" s="560"/>
      <c r="D9" s="533"/>
      <c r="E9" s="547"/>
      <c r="F9" s="25">
        <v>45931</v>
      </c>
      <c r="G9" s="25">
        <v>46022</v>
      </c>
      <c r="H9" s="547"/>
      <c r="I9" s="547"/>
      <c r="J9" s="547"/>
      <c r="K9" s="519"/>
      <c r="L9" s="257"/>
      <c r="M9" s="262"/>
      <c r="N9" s="299"/>
      <c r="O9" s="247"/>
    </row>
    <row r="10" spans="1:90" ht="18" customHeight="1">
      <c r="A10" s="533"/>
      <c r="B10" s="533"/>
      <c r="C10" s="561" t="s">
        <v>181</v>
      </c>
      <c r="D10" s="533" t="s">
        <v>182</v>
      </c>
      <c r="E10" s="547" t="s">
        <v>183</v>
      </c>
      <c r="F10" s="25">
        <v>45658</v>
      </c>
      <c r="G10" s="25">
        <v>45717</v>
      </c>
      <c r="H10" s="547">
        <v>0.35</v>
      </c>
      <c r="I10" s="547">
        <v>0.75</v>
      </c>
      <c r="J10" s="547">
        <f>+I10*H10</f>
        <v>0.26249999999999996</v>
      </c>
      <c r="K10" s="519"/>
      <c r="L10" s="257"/>
      <c r="M10" s="262"/>
      <c r="N10" s="299"/>
      <c r="O10" s="247"/>
    </row>
    <row r="11" spans="1:90" ht="20.25" customHeight="1">
      <c r="A11" s="533"/>
      <c r="B11" s="533"/>
      <c r="C11" s="529"/>
      <c r="D11" s="533"/>
      <c r="E11" s="547"/>
      <c r="F11" s="25">
        <v>45748</v>
      </c>
      <c r="G11" s="25">
        <v>45838</v>
      </c>
      <c r="H11" s="547"/>
      <c r="I11" s="547"/>
      <c r="J11" s="547"/>
      <c r="K11" s="519"/>
      <c r="L11" s="257"/>
      <c r="M11" s="262"/>
      <c r="N11" s="299"/>
      <c r="O11" s="247"/>
    </row>
    <row r="12" spans="1:90" ht="20.25" customHeight="1">
      <c r="A12" s="533"/>
      <c r="B12" s="533"/>
      <c r="C12" s="529"/>
      <c r="D12" s="533"/>
      <c r="E12" s="547"/>
      <c r="F12" s="25" t="s">
        <v>180</v>
      </c>
      <c r="G12" s="25">
        <v>45930</v>
      </c>
      <c r="H12" s="547"/>
      <c r="I12" s="547"/>
      <c r="J12" s="547"/>
      <c r="K12" s="519"/>
      <c r="L12" s="257"/>
      <c r="M12" s="262"/>
      <c r="N12" s="299"/>
      <c r="O12" s="247"/>
    </row>
    <row r="13" spans="1:90" ht="21" customHeight="1">
      <c r="A13" s="533"/>
      <c r="B13" s="533"/>
      <c r="C13" s="529"/>
      <c r="D13" s="533"/>
      <c r="E13" s="547"/>
      <c r="F13" s="25">
        <v>45931</v>
      </c>
      <c r="G13" s="25">
        <v>46022</v>
      </c>
      <c r="H13" s="547"/>
      <c r="I13" s="547"/>
      <c r="J13" s="547"/>
      <c r="K13" s="519"/>
      <c r="L13" s="257"/>
      <c r="M13" s="262"/>
      <c r="N13" s="299"/>
      <c r="O13" s="247"/>
    </row>
    <row r="14" spans="1:90" ht="24" customHeight="1">
      <c r="A14" s="533"/>
      <c r="B14" s="533"/>
      <c r="C14" s="562" t="s">
        <v>184</v>
      </c>
      <c r="D14" s="553" t="s">
        <v>50</v>
      </c>
      <c r="E14" s="554" t="s">
        <v>185</v>
      </c>
      <c r="F14" s="80">
        <v>45658</v>
      </c>
      <c r="G14" s="80">
        <v>45838</v>
      </c>
      <c r="H14" s="548">
        <v>0.3</v>
      </c>
      <c r="I14" s="548">
        <v>0.5</v>
      </c>
      <c r="J14" s="548">
        <f>+I14*H14</f>
        <v>0.15</v>
      </c>
      <c r="K14" s="519"/>
      <c r="L14" s="257"/>
      <c r="M14" s="262"/>
      <c r="N14" s="299"/>
      <c r="O14" s="247"/>
    </row>
    <row r="15" spans="1:90" ht="28.5" customHeight="1">
      <c r="A15" s="533"/>
      <c r="B15" s="533"/>
      <c r="C15" s="280"/>
      <c r="D15" s="272"/>
      <c r="E15" s="532"/>
      <c r="F15" s="80">
        <v>45839</v>
      </c>
      <c r="G15" s="80">
        <v>46022</v>
      </c>
      <c r="H15" s="548"/>
      <c r="I15" s="548"/>
      <c r="J15" s="548"/>
      <c r="K15" s="542"/>
      <c r="L15" s="269"/>
      <c r="M15" s="540"/>
      <c r="N15" s="541"/>
      <c r="O15" s="539"/>
    </row>
    <row r="16" spans="1:90">
      <c r="A16" s="557" t="s">
        <v>186</v>
      </c>
      <c r="B16" s="557" t="s">
        <v>58</v>
      </c>
      <c r="M16" s="40">
        <f>AVERAGE(M6)</f>
        <v>0.67499999999999993</v>
      </c>
    </row>
    <row r="17" spans="1:2">
      <c r="A17" s="558"/>
      <c r="B17" s="558"/>
    </row>
    <row r="18" spans="1:2">
      <c r="A18" s="558"/>
      <c r="B18" s="558"/>
    </row>
    <row r="19" spans="1:2" ht="33" customHeight="1">
      <c r="A19" s="558"/>
      <c r="B19" s="558"/>
    </row>
    <row r="20" spans="1:2">
      <c r="A20" s="558"/>
      <c r="B20" s="558"/>
    </row>
  </sheetData>
  <mergeCells count="34">
    <mergeCell ref="A16:A20"/>
    <mergeCell ref="B6:B15"/>
    <mergeCell ref="B16:B20"/>
    <mergeCell ref="C6:C9"/>
    <mergeCell ref="C10:C13"/>
    <mergeCell ref="C14:C15"/>
    <mergeCell ref="A1:A3"/>
    <mergeCell ref="A4:A5"/>
    <mergeCell ref="A6:A15"/>
    <mergeCell ref="D6:D9"/>
    <mergeCell ref="D10:D13"/>
    <mergeCell ref="D14:D15"/>
    <mergeCell ref="B1:O3"/>
    <mergeCell ref="K6:K15"/>
    <mergeCell ref="L6:L15"/>
    <mergeCell ref="M6:M15"/>
    <mergeCell ref="E14:E15"/>
    <mergeCell ref="H4:H5"/>
    <mergeCell ref="H6:H9"/>
    <mergeCell ref="N6:N15"/>
    <mergeCell ref="O4:O5"/>
    <mergeCell ref="O6:O15"/>
    <mergeCell ref="E4:E5"/>
    <mergeCell ref="J10:J13"/>
    <mergeCell ref="J14:J15"/>
    <mergeCell ref="H10:H13"/>
    <mergeCell ref="H14:H15"/>
    <mergeCell ref="F4:G4"/>
    <mergeCell ref="E6:E9"/>
    <mergeCell ref="E10:E13"/>
    <mergeCell ref="I6:I9"/>
    <mergeCell ref="I10:I13"/>
    <mergeCell ref="I14:I15"/>
    <mergeCell ref="J6:J9"/>
  </mergeCells>
  <pageMargins left="0.7" right="0.7" top="0.75" bottom="0.75" header="0.3" footer="0.3"/>
  <pageSetup orientation="portrait"/>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L13"/>
  <sheetViews>
    <sheetView topLeftCell="C1" workbookViewId="0">
      <selection activeCell="G14" sqref="G14"/>
    </sheetView>
  </sheetViews>
  <sheetFormatPr baseColWidth="10" defaultColWidth="11" defaultRowHeight="15"/>
  <cols>
    <col min="1" max="1" width="22.42578125" customWidth="1"/>
    <col min="2" max="2" width="19.28515625" customWidth="1"/>
    <col min="3" max="3" width="42.5703125" customWidth="1"/>
    <col min="4" max="4" width="16.85546875" customWidth="1"/>
    <col min="5" max="5" width="18.28515625" customWidth="1"/>
    <col min="6" max="6" width="13" customWidth="1"/>
    <col min="7" max="7" width="13.140625" customWidth="1"/>
    <col min="8" max="8" width="14.85546875" customWidth="1"/>
    <col min="9" max="9" width="18.42578125" customWidth="1"/>
    <col min="10" max="10" width="17.7109375" customWidth="1"/>
    <col min="11" max="12" width="17.28515625" customWidth="1"/>
    <col min="13" max="13" width="18.7109375" customWidth="1"/>
    <col min="14" max="14" width="19.140625" customWidth="1"/>
    <col min="15" max="15" width="18.85546875" customWidth="1"/>
  </cols>
  <sheetData>
    <row r="1" spans="1:90">
      <c r="A1" s="288"/>
      <c r="B1" s="293" t="s">
        <v>187</v>
      </c>
      <c r="C1" s="293"/>
      <c r="D1" s="293"/>
      <c r="E1" s="293"/>
      <c r="F1" s="293"/>
      <c r="G1" s="293"/>
      <c r="H1" s="293"/>
      <c r="I1" s="293"/>
      <c r="J1" s="293"/>
      <c r="K1" s="293"/>
      <c r="L1" s="293"/>
      <c r="M1" s="293"/>
      <c r="N1" s="293"/>
      <c r="O1" s="293"/>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88"/>
      <c r="B2" s="293"/>
      <c r="C2" s="293"/>
      <c r="D2" s="293"/>
      <c r="E2" s="293"/>
      <c r="F2" s="293"/>
      <c r="G2" s="293"/>
      <c r="H2" s="293"/>
      <c r="I2" s="293"/>
      <c r="J2" s="293"/>
      <c r="K2" s="293"/>
      <c r="L2" s="293"/>
      <c r="M2" s="293"/>
      <c r="N2" s="293"/>
      <c r="O2" s="293"/>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289"/>
      <c r="B3" s="294"/>
      <c r="C3" s="294"/>
      <c r="D3" s="294"/>
      <c r="E3" s="294"/>
      <c r="F3" s="294"/>
      <c r="G3" s="294"/>
      <c r="H3" s="294"/>
      <c r="I3" s="294"/>
      <c r="J3" s="294"/>
      <c r="K3" s="294"/>
      <c r="L3" s="294"/>
      <c r="M3" s="294"/>
      <c r="N3" s="294"/>
      <c r="O3" s="294"/>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45" customHeight="1">
      <c r="A4" s="551" t="s">
        <v>12</v>
      </c>
      <c r="B4" s="72" t="s">
        <v>13</v>
      </c>
      <c r="C4" s="73" t="s">
        <v>14</v>
      </c>
      <c r="D4" s="130" t="s">
        <v>13</v>
      </c>
      <c r="E4" s="545" t="s">
        <v>15</v>
      </c>
      <c r="F4" s="549" t="s">
        <v>16</v>
      </c>
      <c r="G4" s="550"/>
      <c r="H4" s="545" t="s">
        <v>17</v>
      </c>
      <c r="I4" s="75" t="s">
        <v>18</v>
      </c>
      <c r="J4" s="72" t="s">
        <v>19</v>
      </c>
      <c r="K4" s="75" t="s">
        <v>20</v>
      </c>
      <c r="L4" s="75" t="s">
        <v>19</v>
      </c>
      <c r="M4" s="75" t="s">
        <v>21</v>
      </c>
      <c r="N4" s="76" t="s">
        <v>22</v>
      </c>
      <c r="O4" s="555"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8.25" customHeight="1">
      <c r="A5" s="552"/>
      <c r="B5" s="130" t="s">
        <v>24</v>
      </c>
      <c r="C5" s="131" t="s">
        <v>25</v>
      </c>
      <c r="D5" s="74" t="s">
        <v>26</v>
      </c>
      <c r="E5" s="546"/>
      <c r="F5" s="74" t="s">
        <v>27</v>
      </c>
      <c r="G5" s="74" t="s">
        <v>28</v>
      </c>
      <c r="H5" s="546"/>
      <c r="I5" s="75" t="s">
        <v>29</v>
      </c>
      <c r="J5" s="72" t="s">
        <v>30</v>
      </c>
      <c r="K5" s="75" t="s">
        <v>31</v>
      </c>
      <c r="L5" s="75" t="s">
        <v>12</v>
      </c>
      <c r="M5" s="75" t="s">
        <v>12</v>
      </c>
      <c r="N5" s="77" t="s">
        <v>32</v>
      </c>
      <c r="O5" s="556"/>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ht="77.25" customHeight="1">
      <c r="A6" s="533" t="s">
        <v>188</v>
      </c>
      <c r="B6" s="533" t="s">
        <v>34</v>
      </c>
      <c r="C6" s="132" t="s">
        <v>189</v>
      </c>
      <c r="D6" s="23" t="s">
        <v>178</v>
      </c>
      <c r="E6" s="24" t="s">
        <v>190</v>
      </c>
      <c r="F6" s="25">
        <v>45658</v>
      </c>
      <c r="G6" s="25">
        <v>45838</v>
      </c>
      <c r="H6" s="24">
        <v>0.5</v>
      </c>
      <c r="I6" s="78">
        <v>0.5</v>
      </c>
      <c r="J6" s="24">
        <f>+I6*H6</f>
        <v>0.25</v>
      </c>
      <c r="K6" s="563">
        <v>1</v>
      </c>
      <c r="L6" s="525">
        <f>SUM(J6:J8)*K6</f>
        <v>0.5</v>
      </c>
      <c r="M6" s="564">
        <f>+L6/K6</f>
        <v>0.5</v>
      </c>
      <c r="N6" s="565">
        <v>32000000</v>
      </c>
      <c r="O6" s="566" t="s">
        <v>38</v>
      </c>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row>
    <row r="7" spans="1:90" ht="18" customHeight="1">
      <c r="A7" s="533"/>
      <c r="B7" s="533"/>
      <c r="C7" s="561" t="s">
        <v>191</v>
      </c>
      <c r="D7" s="533" t="s">
        <v>50</v>
      </c>
      <c r="E7" s="547" t="s">
        <v>192</v>
      </c>
      <c r="F7" s="25">
        <v>45658</v>
      </c>
      <c r="G7" s="25">
        <v>45809</v>
      </c>
      <c r="H7" s="547">
        <v>0.5</v>
      </c>
      <c r="I7" s="547">
        <v>0.5</v>
      </c>
      <c r="J7" s="547">
        <f>+I7*H7</f>
        <v>0.25</v>
      </c>
      <c r="K7" s="563"/>
      <c r="L7" s="525"/>
      <c r="M7" s="564"/>
      <c r="N7" s="565"/>
      <c r="O7" s="566"/>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row>
    <row r="8" spans="1:90" ht="20.25" customHeight="1">
      <c r="A8" s="533"/>
      <c r="B8" s="533"/>
      <c r="C8" s="529"/>
      <c r="D8" s="533"/>
      <c r="E8" s="547"/>
      <c r="F8" s="25">
        <v>45839</v>
      </c>
      <c r="G8" s="25">
        <v>46022</v>
      </c>
      <c r="H8" s="547"/>
      <c r="I8" s="547"/>
      <c r="J8" s="547"/>
      <c r="K8" s="563"/>
      <c r="L8" s="525"/>
      <c r="M8" s="564"/>
      <c r="N8" s="565"/>
      <c r="O8" s="566"/>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row>
    <row r="9" spans="1:90">
      <c r="A9" s="567" t="s">
        <v>186</v>
      </c>
      <c r="B9" s="567" t="s">
        <v>58</v>
      </c>
    </row>
    <row r="10" spans="1:90">
      <c r="A10" s="567"/>
      <c r="B10" s="567"/>
    </row>
    <row r="11" spans="1:90">
      <c r="A11" s="567"/>
      <c r="B11" s="567"/>
    </row>
    <row r="12" spans="1:90" ht="30" customHeight="1">
      <c r="A12" s="567"/>
      <c r="B12" s="567"/>
    </row>
    <row r="13" spans="1:90">
      <c r="A13" s="567"/>
      <c r="B13" s="567"/>
    </row>
  </sheetData>
  <mergeCells count="22">
    <mergeCell ref="F4:G4"/>
    <mergeCell ref="A1:A3"/>
    <mergeCell ref="A4:A5"/>
    <mergeCell ref="A6:A8"/>
    <mergeCell ref="A9:A13"/>
    <mergeCell ref="B6:B8"/>
    <mergeCell ref="B9:B13"/>
    <mergeCell ref="C7:C8"/>
    <mergeCell ref="D7:D8"/>
    <mergeCell ref="E4:E5"/>
    <mergeCell ref="E7:E8"/>
    <mergeCell ref="B1:O3"/>
    <mergeCell ref="H4:H5"/>
    <mergeCell ref="H7:H8"/>
    <mergeCell ref="I7:I8"/>
    <mergeCell ref="J7:J8"/>
    <mergeCell ref="K6:K8"/>
    <mergeCell ref="L6:L8"/>
    <mergeCell ref="M6:M8"/>
    <mergeCell ref="N6:N8"/>
    <mergeCell ref="O4:O5"/>
    <mergeCell ref="O6:O8"/>
  </mergeCells>
  <pageMargins left="0.7" right="0.7" top="0.75" bottom="0.75" header="0.3" footer="0.3"/>
  <pageSetup orientation="portrait"/>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249977111117893"/>
  </sheetPr>
  <dimension ref="A1:K36"/>
  <sheetViews>
    <sheetView workbookViewId="0">
      <selection sqref="A1:B6"/>
    </sheetView>
  </sheetViews>
  <sheetFormatPr baseColWidth="10" defaultColWidth="11" defaultRowHeight="15"/>
  <sheetData>
    <row r="1" spans="1:11" ht="15" customHeight="1">
      <c r="A1" s="288"/>
      <c r="B1" s="288"/>
      <c r="C1" s="293" t="s">
        <v>193</v>
      </c>
      <c r="D1" s="293"/>
      <c r="E1" s="293"/>
      <c r="F1" s="293"/>
      <c r="G1" s="293"/>
      <c r="H1" s="293"/>
      <c r="I1" s="293"/>
      <c r="J1" s="293"/>
      <c r="K1" s="293"/>
    </row>
    <row r="2" spans="1:11" ht="15" customHeight="1">
      <c r="A2" s="288"/>
      <c r="B2" s="288"/>
      <c r="C2" s="293"/>
      <c r="D2" s="293"/>
      <c r="E2" s="293"/>
      <c r="F2" s="293"/>
      <c r="G2" s="293"/>
      <c r="H2" s="293"/>
      <c r="I2" s="293"/>
      <c r="J2" s="293"/>
      <c r="K2" s="293"/>
    </row>
    <row r="3" spans="1:11" ht="15" customHeight="1">
      <c r="A3" s="288"/>
      <c r="B3" s="288"/>
      <c r="C3" s="293"/>
      <c r="D3" s="293"/>
      <c r="E3" s="293"/>
      <c r="F3" s="293"/>
      <c r="G3" s="293"/>
      <c r="H3" s="293"/>
      <c r="I3" s="293"/>
      <c r="J3" s="293"/>
      <c r="K3" s="293"/>
    </row>
    <row r="4" spans="1:11" ht="15" customHeight="1">
      <c r="A4" s="288"/>
      <c r="B4" s="288"/>
      <c r="C4" s="293"/>
      <c r="D4" s="293"/>
      <c r="E4" s="293"/>
      <c r="F4" s="293"/>
      <c r="G4" s="293"/>
      <c r="H4" s="293"/>
      <c r="I4" s="293"/>
      <c r="J4" s="293"/>
      <c r="K4" s="293"/>
    </row>
    <row r="5" spans="1:11" ht="15" customHeight="1">
      <c r="A5" s="288"/>
      <c r="B5" s="288"/>
      <c r="C5" s="293"/>
      <c r="D5" s="293"/>
      <c r="E5" s="293"/>
      <c r="F5" s="293"/>
      <c r="G5" s="293"/>
      <c r="H5" s="293"/>
      <c r="I5" s="293"/>
      <c r="J5" s="293"/>
      <c r="K5" s="293"/>
    </row>
    <row r="6" spans="1:11" ht="15" customHeight="1">
      <c r="A6" s="288"/>
      <c r="B6" s="288"/>
      <c r="C6" s="293"/>
      <c r="D6" s="293"/>
      <c r="E6" s="293"/>
      <c r="F6" s="293"/>
      <c r="G6" s="293"/>
      <c r="H6" s="293"/>
      <c r="I6" s="293"/>
      <c r="J6" s="293"/>
      <c r="K6" s="293"/>
    </row>
    <row r="7" spans="1:11">
      <c r="A7" s="288"/>
      <c r="B7" s="288"/>
      <c r="C7" s="288"/>
      <c r="D7" s="288"/>
      <c r="E7" s="288"/>
      <c r="F7" s="288"/>
      <c r="G7" s="288"/>
      <c r="H7" s="288"/>
      <c r="I7" s="288"/>
      <c r="J7" s="288"/>
      <c r="K7" s="288"/>
    </row>
    <row r="8" spans="1:11">
      <c r="A8" s="288"/>
      <c r="B8" s="288"/>
      <c r="C8" s="288"/>
      <c r="D8" s="288"/>
      <c r="E8" s="288"/>
      <c r="F8" s="288"/>
      <c r="G8" s="288"/>
      <c r="H8" s="288"/>
      <c r="I8" s="288"/>
      <c r="J8" s="288"/>
      <c r="K8" s="288"/>
    </row>
    <row r="9" spans="1:11">
      <c r="A9" s="288"/>
      <c r="B9" s="288"/>
      <c r="C9" s="288"/>
      <c r="D9" s="288"/>
      <c r="E9" s="288"/>
      <c r="F9" s="288"/>
      <c r="G9" s="288"/>
      <c r="H9" s="288"/>
      <c r="I9" s="288"/>
      <c r="J9" s="288"/>
      <c r="K9" s="288"/>
    </row>
    <row r="10" spans="1:11">
      <c r="A10" s="288"/>
      <c r="B10" s="288"/>
      <c r="C10" s="288"/>
      <c r="D10" s="288"/>
      <c r="E10" s="288"/>
      <c r="F10" s="288"/>
      <c r="G10" s="288"/>
      <c r="H10" s="288"/>
      <c r="I10" s="288"/>
      <c r="J10" s="288"/>
      <c r="K10" s="288"/>
    </row>
    <row r="11" spans="1:11">
      <c r="A11" s="288"/>
      <c r="B11" s="288"/>
      <c r="C11" s="288"/>
      <c r="D11" s="288"/>
      <c r="E11" s="288"/>
      <c r="F11" s="288"/>
      <c r="G11" s="288"/>
      <c r="H11" s="288"/>
      <c r="I11" s="288"/>
      <c r="J11" s="288"/>
      <c r="K11" s="288"/>
    </row>
    <row r="12" spans="1:11">
      <c r="A12" s="288"/>
      <c r="B12" s="288"/>
      <c r="C12" s="288"/>
      <c r="D12" s="288"/>
      <c r="E12" s="288"/>
      <c r="F12" s="288"/>
      <c r="G12" s="288"/>
      <c r="H12" s="288"/>
      <c r="I12" s="288"/>
      <c r="J12" s="288"/>
      <c r="K12" s="288"/>
    </row>
    <row r="13" spans="1:11">
      <c r="A13" s="288"/>
      <c r="B13" s="288"/>
      <c r="C13" s="288"/>
      <c r="D13" s="288"/>
      <c r="E13" s="288"/>
      <c r="F13" s="288"/>
      <c r="G13" s="288"/>
      <c r="H13" s="288"/>
      <c r="I13" s="288"/>
      <c r="J13" s="288"/>
      <c r="K13" s="288"/>
    </row>
    <row r="14" spans="1:11">
      <c r="A14" s="288"/>
      <c r="B14" s="288"/>
      <c r="C14" s="288"/>
      <c r="D14" s="288"/>
      <c r="E14" s="288"/>
      <c r="F14" s="288"/>
      <c r="G14" s="288"/>
      <c r="H14" s="288"/>
      <c r="I14" s="288"/>
      <c r="J14" s="288"/>
      <c r="K14" s="288"/>
    </row>
    <row r="15" spans="1:11">
      <c r="A15" s="288"/>
      <c r="B15" s="288"/>
      <c r="C15" s="288"/>
      <c r="D15" s="288"/>
      <c r="E15" s="288"/>
      <c r="F15" s="288"/>
      <c r="G15" s="288"/>
      <c r="H15" s="288"/>
      <c r="I15" s="288"/>
      <c r="J15" s="288"/>
      <c r="K15" s="288"/>
    </row>
    <row r="16" spans="1:11">
      <c r="A16" s="288"/>
      <c r="B16" s="288"/>
      <c r="C16" s="288"/>
      <c r="D16" s="288"/>
      <c r="E16" s="288"/>
      <c r="F16" s="288"/>
      <c r="G16" s="288"/>
      <c r="H16" s="288"/>
      <c r="I16" s="288"/>
      <c r="J16" s="288"/>
      <c r="K16" s="288"/>
    </row>
    <row r="17" spans="1:11">
      <c r="A17" s="288"/>
      <c r="B17" s="288"/>
      <c r="C17" s="288"/>
      <c r="D17" s="288"/>
      <c r="E17" s="288"/>
      <c r="F17" s="288"/>
      <c r="G17" s="288"/>
      <c r="H17" s="288"/>
      <c r="I17" s="288"/>
      <c r="J17" s="288"/>
      <c r="K17" s="288"/>
    </row>
    <row r="18" spans="1:11">
      <c r="A18" s="288"/>
      <c r="B18" s="288"/>
      <c r="C18" s="288"/>
      <c r="D18" s="288"/>
      <c r="E18" s="288"/>
      <c r="F18" s="288"/>
      <c r="G18" s="288"/>
      <c r="H18" s="288"/>
      <c r="I18" s="288"/>
      <c r="J18" s="288"/>
      <c r="K18" s="288"/>
    </row>
    <row r="19" spans="1:11">
      <c r="A19" s="288"/>
      <c r="B19" s="288"/>
      <c r="C19" s="288"/>
      <c r="D19" s="288"/>
      <c r="E19" s="288"/>
      <c r="F19" s="288"/>
      <c r="G19" s="288"/>
      <c r="H19" s="288"/>
      <c r="I19" s="288"/>
      <c r="J19" s="288"/>
      <c r="K19" s="288"/>
    </row>
    <row r="20" spans="1:11">
      <c r="A20" s="288"/>
      <c r="B20" s="288"/>
      <c r="C20" s="288"/>
      <c r="D20" s="288"/>
      <c r="E20" s="288"/>
      <c r="F20" s="288"/>
      <c r="G20" s="288"/>
      <c r="H20" s="288"/>
      <c r="I20" s="288"/>
      <c r="J20" s="288"/>
      <c r="K20" s="288"/>
    </row>
    <row r="21" spans="1:11">
      <c r="A21" s="288"/>
      <c r="B21" s="288"/>
      <c r="C21" s="288"/>
      <c r="D21" s="288"/>
      <c r="E21" s="288"/>
      <c r="F21" s="288"/>
      <c r="G21" s="288"/>
      <c r="H21" s="288"/>
      <c r="I21" s="288"/>
      <c r="J21" s="288"/>
      <c r="K21" s="288"/>
    </row>
    <row r="22" spans="1:11">
      <c r="A22" s="288"/>
      <c r="B22" s="288"/>
      <c r="C22" s="288"/>
      <c r="D22" s="288"/>
      <c r="E22" s="288"/>
      <c r="F22" s="288"/>
      <c r="G22" s="288"/>
      <c r="H22" s="288"/>
      <c r="I22" s="288"/>
      <c r="J22" s="288"/>
      <c r="K22" s="288"/>
    </row>
    <row r="23" spans="1:11">
      <c r="A23" s="288"/>
      <c r="B23" s="288"/>
      <c r="C23" s="288"/>
      <c r="D23" s="288"/>
      <c r="E23" s="288"/>
      <c r="F23" s="288"/>
      <c r="G23" s="288"/>
      <c r="H23" s="288"/>
      <c r="I23" s="288"/>
      <c r="J23" s="288"/>
      <c r="K23" s="288"/>
    </row>
    <row r="24" spans="1:11">
      <c r="A24" s="288"/>
      <c r="B24" s="288"/>
      <c r="C24" s="288"/>
      <c r="D24" s="288"/>
      <c r="E24" s="288"/>
      <c r="F24" s="288"/>
      <c r="G24" s="288"/>
      <c r="H24" s="288"/>
      <c r="I24" s="288"/>
      <c r="J24" s="288"/>
      <c r="K24" s="288"/>
    </row>
    <row r="25" spans="1:11">
      <c r="A25" s="288"/>
      <c r="B25" s="288"/>
      <c r="C25" s="288"/>
      <c r="D25" s="288"/>
      <c r="E25" s="288"/>
      <c r="F25" s="288"/>
      <c r="G25" s="288"/>
      <c r="H25" s="288"/>
      <c r="I25" s="288"/>
      <c r="J25" s="288"/>
      <c r="K25" s="288"/>
    </row>
    <row r="26" spans="1:11">
      <c r="A26" s="288"/>
      <c r="B26" s="288"/>
      <c r="C26" s="288"/>
      <c r="D26" s="288"/>
      <c r="E26" s="288"/>
      <c r="F26" s="288"/>
      <c r="G26" s="288"/>
      <c r="H26" s="288"/>
      <c r="I26" s="288"/>
      <c r="J26" s="288"/>
      <c r="K26" s="288"/>
    </row>
    <row r="27" spans="1:11">
      <c r="A27" s="288"/>
      <c r="B27" s="288"/>
      <c r="C27" s="288"/>
      <c r="D27" s="288"/>
      <c r="E27" s="288"/>
      <c r="F27" s="288"/>
      <c r="G27" s="288"/>
      <c r="H27" s="288"/>
      <c r="I27" s="288"/>
      <c r="J27" s="288"/>
      <c r="K27" s="288"/>
    </row>
    <row r="28" spans="1:11">
      <c r="A28" s="288"/>
      <c r="B28" s="288"/>
      <c r="C28" s="288"/>
      <c r="D28" s="288"/>
      <c r="E28" s="288"/>
      <c r="F28" s="288"/>
      <c r="G28" s="288"/>
      <c r="H28" s="288"/>
      <c r="I28" s="288"/>
      <c r="J28" s="288"/>
      <c r="K28" s="288"/>
    </row>
    <row r="29" spans="1:11">
      <c r="A29" s="288"/>
      <c r="B29" s="288"/>
      <c r="C29" s="288"/>
      <c r="D29" s="288"/>
      <c r="E29" s="288"/>
      <c r="F29" s="288"/>
      <c r="G29" s="288"/>
      <c r="H29" s="288"/>
      <c r="I29" s="288"/>
      <c r="J29" s="288"/>
      <c r="K29" s="288"/>
    </row>
    <row r="30" spans="1:11">
      <c r="A30" s="288"/>
      <c r="B30" s="288"/>
      <c r="C30" s="288"/>
      <c r="D30" s="288"/>
      <c r="E30" s="288"/>
      <c r="F30" s="288"/>
      <c r="G30" s="288"/>
      <c r="H30" s="288"/>
      <c r="I30" s="288"/>
      <c r="J30" s="288"/>
      <c r="K30" s="288"/>
    </row>
    <row r="31" spans="1:11">
      <c r="A31" s="288"/>
      <c r="B31" s="288"/>
      <c r="C31" s="288"/>
      <c r="D31" s="288"/>
      <c r="E31" s="288"/>
      <c r="F31" s="288"/>
      <c r="G31" s="288"/>
      <c r="H31" s="288"/>
      <c r="I31" s="288"/>
      <c r="J31" s="288"/>
      <c r="K31" s="288"/>
    </row>
    <row r="32" spans="1:11">
      <c r="A32" s="288"/>
      <c r="B32" s="288"/>
      <c r="C32" s="288"/>
      <c r="D32" s="288"/>
      <c r="E32" s="288"/>
      <c r="F32" s="288"/>
      <c r="G32" s="288"/>
      <c r="H32" s="288"/>
      <c r="I32" s="288"/>
      <c r="J32" s="288"/>
      <c r="K32" s="288"/>
    </row>
    <row r="36" spans="2:2" ht="30">
      <c r="B36" s="71" t="s">
        <v>58</v>
      </c>
    </row>
  </sheetData>
  <mergeCells count="3">
    <mergeCell ref="A1:B6"/>
    <mergeCell ref="C1:K6"/>
    <mergeCell ref="A7:K32"/>
  </mergeCells>
  <pageMargins left="0.7" right="0.7" top="0.75" bottom="0.75" header="0.3" footer="0.3"/>
  <pageSetup orientation="portrait"/>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L50"/>
  <sheetViews>
    <sheetView topLeftCell="A25" workbookViewId="0">
      <selection activeCell="I46" sqref="I46"/>
    </sheetView>
  </sheetViews>
  <sheetFormatPr baseColWidth="10" defaultColWidth="11" defaultRowHeight="15"/>
  <cols>
    <col min="1" max="1" width="22.5703125" customWidth="1"/>
    <col min="2" max="2" width="20.5703125" customWidth="1"/>
    <col min="3" max="3" width="33.85546875" customWidth="1"/>
    <col min="4" max="4" width="21.140625" customWidth="1"/>
    <col min="5" max="5" width="20.85546875" customWidth="1"/>
    <col min="6" max="6" width="15.140625" customWidth="1"/>
    <col min="7" max="7" width="15.28515625" customWidth="1"/>
    <col min="8" max="8" width="19.140625" customWidth="1"/>
    <col min="9" max="9" width="19.85546875" style="5" customWidth="1"/>
    <col min="10" max="10" width="19.7109375" customWidth="1"/>
    <col min="11" max="11" width="17.140625" style="50" customWidth="1"/>
    <col min="12" max="12" width="15.28515625" customWidth="1"/>
    <col min="13" max="13" width="14" customWidth="1"/>
    <col min="14" max="14" width="17.28515625" customWidth="1"/>
    <col min="15" max="15" width="18.42578125" customWidth="1"/>
  </cols>
  <sheetData>
    <row r="1" spans="1:90">
      <c r="A1" s="288"/>
      <c r="B1" s="576" t="s">
        <v>194</v>
      </c>
      <c r="C1" s="576"/>
      <c r="D1" s="576"/>
      <c r="E1" s="576"/>
      <c r="F1" s="576"/>
      <c r="G1" s="576"/>
      <c r="H1" s="576"/>
      <c r="I1" s="576"/>
      <c r="J1" s="576"/>
      <c r="K1" s="576"/>
      <c r="L1" s="576"/>
      <c r="M1" s="576"/>
      <c r="N1" s="576"/>
      <c r="O1" s="576"/>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88"/>
      <c r="B2" s="576"/>
      <c r="C2" s="576"/>
      <c r="D2" s="576"/>
      <c r="E2" s="576"/>
      <c r="F2" s="576"/>
      <c r="G2" s="576"/>
      <c r="H2" s="576"/>
      <c r="I2" s="576"/>
      <c r="J2" s="576"/>
      <c r="K2" s="576"/>
      <c r="L2" s="576"/>
      <c r="M2" s="576"/>
      <c r="N2" s="576"/>
      <c r="O2" s="576"/>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289"/>
      <c r="B3" s="577"/>
      <c r="C3" s="577"/>
      <c r="D3" s="577"/>
      <c r="E3" s="577"/>
      <c r="F3" s="577"/>
      <c r="G3" s="577"/>
      <c r="H3" s="577"/>
      <c r="I3" s="577"/>
      <c r="J3" s="577"/>
      <c r="K3" s="577"/>
      <c r="L3" s="577"/>
      <c r="M3" s="577"/>
      <c r="N3" s="577"/>
      <c r="O3" s="57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13" t="s">
        <v>12</v>
      </c>
      <c r="B4" s="42" t="s">
        <v>13</v>
      </c>
      <c r="C4" s="43" t="s">
        <v>14</v>
      </c>
      <c r="D4" s="133" t="s">
        <v>13</v>
      </c>
      <c r="E4" s="597" t="s">
        <v>15</v>
      </c>
      <c r="F4" s="599" t="s">
        <v>16</v>
      </c>
      <c r="G4" s="600"/>
      <c r="H4" s="597" t="s">
        <v>17</v>
      </c>
      <c r="I4" s="46" t="s">
        <v>18</v>
      </c>
      <c r="J4" s="42" t="s">
        <v>19</v>
      </c>
      <c r="K4" s="46" t="s">
        <v>20</v>
      </c>
      <c r="L4" s="46" t="s">
        <v>19</v>
      </c>
      <c r="M4" s="46" t="s">
        <v>21</v>
      </c>
      <c r="N4" s="47" t="s">
        <v>22</v>
      </c>
      <c r="O4" s="568"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14"/>
      <c r="B5" s="133" t="s">
        <v>24</v>
      </c>
      <c r="C5" s="134" t="s">
        <v>25</v>
      </c>
      <c r="D5" s="44" t="s">
        <v>26</v>
      </c>
      <c r="E5" s="598"/>
      <c r="F5" s="44" t="s">
        <v>27</v>
      </c>
      <c r="G5" s="44" t="s">
        <v>28</v>
      </c>
      <c r="H5" s="598"/>
      <c r="I5" s="46" t="s">
        <v>29</v>
      </c>
      <c r="J5" s="42" t="s">
        <v>30</v>
      </c>
      <c r="K5" s="46" t="s">
        <v>31</v>
      </c>
      <c r="L5" s="46" t="s">
        <v>12</v>
      </c>
      <c r="M5" s="46" t="s">
        <v>12</v>
      </c>
      <c r="N5" s="48" t="s">
        <v>32</v>
      </c>
      <c r="O5" s="569"/>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s="17" customFormat="1" ht="77.25" customHeight="1">
      <c r="A6" s="533" t="s">
        <v>195</v>
      </c>
      <c r="B6" s="533" t="s">
        <v>34</v>
      </c>
      <c r="C6" s="135" t="s">
        <v>196</v>
      </c>
      <c r="D6" s="23" t="s">
        <v>178</v>
      </c>
      <c r="E6" s="24" t="s">
        <v>197</v>
      </c>
      <c r="F6" s="25">
        <v>45658</v>
      </c>
      <c r="G6" s="25">
        <v>45899</v>
      </c>
      <c r="H6" s="24">
        <v>0.2</v>
      </c>
      <c r="I6" s="24">
        <v>1</v>
      </c>
      <c r="J6" s="24">
        <f>+I6*H6</f>
        <v>0.2</v>
      </c>
      <c r="K6" s="256">
        <v>0.2</v>
      </c>
      <c r="L6" s="256">
        <f>SUM(J6:J12)*K6</f>
        <v>0.16500000000000004</v>
      </c>
      <c r="M6" s="261">
        <f>+L6/K6</f>
        <v>0.82500000000000018</v>
      </c>
      <c r="N6" s="298">
        <v>32000000</v>
      </c>
      <c r="O6" s="246" t="s">
        <v>38</v>
      </c>
    </row>
    <row r="7" spans="1:90" s="49" customFormat="1" ht="57" customHeight="1">
      <c r="A7" s="533"/>
      <c r="B7" s="533"/>
      <c r="C7" s="128" t="s">
        <v>198</v>
      </c>
      <c r="D7" s="45" t="s">
        <v>178</v>
      </c>
      <c r="E7" s="24" t="s">
        <v>199</v>
      </c>
      <c r="F7" s="25">
        <v>45748</v>
      </c>
      <c r="G7" s="25">
        <v>45899</v>
      </c>
      <c r="H7" s="24">
        <v>0.2</v>
      </c>
      <c r="I7" s="24">
        <v>1</v>
      </c>
      <c r="J7" s="24">
        <f>+I7*H7</f>
        <v>0.2</v>
      </c>
      <c r="K7" s="257"/>
      <c r="L7" s="257"/>
      <c r="M7" s="262"/>
      <c r="N7" s="299"/>
      <c r="O7" s="247"/>
    </row>
    <row r="8" spans="1:90" s="49" customFormat="1" ht="63.75">
      <c r="A8" s="533"/>
      <c r="B8" s="533"/>
      <c r="C8" s="128" t="s">
        <v>200</v>
      </c>
      <c r="D8" s="45" t="s">
        <v>178</v>
      </c>
      <c r="E8" s="24" t="s">
        <v>201</v>
      </c>
      <c r="F8" s="52">
        <v>45658</v>
      </c>
      <c r="G8" s="52">
        <v>45746</v>
      </c>
      <c r="H8" s="53">
        <v>0.2</v>
      </c>
      <c r="I8" s="53">
        <v>1</v>
      </c>
      <c r="J8" s="24">
        <f>+I8*H8</f>
        <v>0.2</v>
      </c>
      <c r="K8" s="257"/>
      <c r="L8" s="257"/>
      <c r="M8" s="262"/>
      <c r="N8" s="299"/>
      <c r="O8" s="247"/>
    </row>
    <row r="9" spans="1:90" s="49" customFormat="1" ht="20.25" customHeight="1">
      <c r="A9" s="533"/>
      <c r="B9" s="533"/>
      <c r="C9" s="608" t="s">
        <v>202</v>
      </c>
      <c r="D9" s="603" t="s">
        <v>178</v>
      </c>
      <c r="E9" s="522" t="s">
        <v>203</v>
      </c>
      <c r="F9" s="52">
        <v>45658</v>
      </c>
      <c r="G9" s="52">
        <v>45747</v>
      </c>
      <c r="H9" s="578">
        <v>0.3</v>
      </c>
      <c r="I9" s="578">
        <v>0.75</v>
      </c>
      <c r="J9" s="578">
        <f>+I9*H9</f>
        <v>0.22499999999999998</v>
      </c>
      <c r="K9" s="257"/>
      <c r="L9" s="257"/>
      <c r="M9" s="262"/>
      <c r="N9" s="299"/>
      <c r="O9" s="247"/>
    </row>
    <row r="10" spans="1:90" s="49" customFormat="1" ht="21" customHeight="1">
      <c r="A10" s="533"/>
      <c r="B10" s="533"/>
      <c r="C10" s="609"/>
      <c r="D10" s="603"/>
      <c r="E10" s="523"/>
      <c r="F10" s="52">
        <v>45748</v>
      </c>
      <c r="G10" s="52">
        <v>45838</v>
      </c>
      <c r="H10" s="579"/>
      <c r="I10" s="579"/>
      <c r="J10" s="579"/>
      <c r="K10" s="257"/>
      <c r="L10" s="257"/>
      <c r="M10" s="262"/>
      <c r="N10" s="299"/>
      <c r="O10" s="247"/>
    </row>
    <row r="11" spans="1:90" s="49" customFormat="1" ht="18.75" customHeight="1">
      <c r="A11" s="533"/>
      <c r="B11" s="533"/>
      <c r="C11" s="609"/>
      <c r="D11" s="603"/>
      <c r="E11" s="523"/>
      <c r="F11" s="52">
        <v>45839</v>
      </c>
      <c r="G11" s="52">
        <v>45930</v>
      </c>
      <c r="H11" s="579"/>
      <c r="I11" s="579"/>
      <c r="J11" s="579"/>
      <c r="K11" s="257"/>
      <c r="L11" s="257"/>
      <c r="M11" s="262"/>
      <c r="N11" s="299"/>
      <c r="O11" s="247"/>
    </row>
    <row r="12" spans="1:90" s="49" customFormat="1" ht="20.25" customHeight="1">
      <c r="A12" s="533"/>
      <c r="B12" s="533"/>
      <c r="C12" s="609"/>
      <c r="D12" s="603"/>
      <c r="E12" s="524"/>
      <c r="F12" s="66">
        <v>45931</v>
      </c>
      <c r="G12" s="66">
        <v>46021</v>
      </c>
      <c r="H12" s="580"/>
      <c r="I12" s="580"/>
      <c r="J12" s="580"/>
      <c r="K12" s="269"/>
      <c r="L12" s="269"/>
      <c r="M12" s="540"/>
      <c r="N12" s="541"/>
      <c r="O12" s="539"/>
    </row>
    <row r="13" spans="1:90" s="49" customFormat="1" ht="54.75" customHeight="1">
      <c r="A13" s="595" t="s">
        <v>204</v>
      </c>
      <c r="B13" s="51" t="s">
        <v>34</v>
      </c>
      <c r="C13" s="136" t="s">
        <v>205</v>
      </c>
      <c r="D13" s="45" t="s">
        <v>206</v>
      </c>
      <c r="E13" s="24" t="s">
        <v>207</v>
      </c>
      <c r="F13" s="52">
        <v>45658</v>
      </c>
      <c r="G13" s="52">
        <v>45777</v>
      </c>
      <c r="H13" s="53">
        <v>0.35</v>
      </c>
      <c r="I13" s="69">
        <v>1</v>
      </c>
      <c r="J13" s="53">
        <f>+I13*H13</f>
        <v>0.35</v>
      </c>
      <c r="K13" s="578">
        <v>0.2</v>
      </c>
      <c r="L13" s="578">
        <f>SUM(J13:J16)*K13</f>
        <v>0.186</v>
      </c>
      <c r="M13" s="578">
        <f>+L13/K13</f>
        <v>0.92999999999999994</v>
      </c>
      <c r="N13" s="584"/>
      <c r="O13" s="570" t="s">
        <v>38</v>
      </c>
    </row>
    <row r="14" spans="1:90" s="49" customFormat="1" ht="54" customHeight="1">
      <c r="A14" s="595"/>
      <c r="B14" s="595" t="s">
        <v>208</v>
      </c>
      <c r="C14" s="136" t="s">
        <v>209</v>
      </c>
      <c r="D14" s="45" t="s">
        <v>210</v>
      </c>
      <c r="E14" s="24" t="s">
        <v>211</v>
      </c>
      <c r="F14" s="52">
        <v>45658</v>
      </c>
      <c r="G14" s="52">
        <v>45838</v>
      </c>
      <c r="H14" s="53">
        <v>0.3</v>
      </c>
      <c r="I14" s="53">
        <v>1</v>
      </c>
      <c r="J14" s="53">
        <f>+I14*H14</f>
        <v>0.3</v>
      </c>
      <c r="K14" s="579"/>
      <c r="L14" s="579"/>
      <c r="M14" s="579"/>
      <c r="N14" s="585"/>
      <c r="O14" s="571"/>
    </row>
    <row r="15" spans="1:90" s="49" customFormat="1" ht="29.25" customHeight="1">
      <c r="A15" s="595"/>
      <c r="B15" s="595"/>
      <c r="C15" s="537" t="s">
        <v>571</v>
      </c>
      <c r="D15" s="604" t="s">
        <v>210</v>
      </c>
      <c r="E15" s="522" t="s">
        <v>212</v>
      </c>
      <c r="F15" s="52">
        <v>45839</v>
      </c>
      <c r="G15" s="52" t="s">
        <v>213</v>
      </c>
      <c r="H15" s="578">
        <v>0.35</v>
      </c>
      <c r="I15" s="578">
        <v>0.8</v>
      </c>
      <c r="J15" s="578">
        <f>+I15*H15</f>
        <v>0.27999999999999997</v>
      </c>
      <c r="K15" s="579"/>
      <c r="L15" s="579"/>
      <c r="M15" s="579"/>
      <c r="N15" s="585"/>
      <c r="O15" s="571"/>
    </row>
    <row r="16" spans="1:90" s="49" customFormat="1" ht="27.75" customHeight="1">
      <c r="A16" s="595"/>
      <c r="B16" s="595"/>
      <c r="C16" s="610"/>
      <c r="D16" s="605"/>
      <c r="E16" s="524"/>
      <c r="F16" s="52">
        <v>45901</v>
      </c>
      <c r="G16" s="52">
        <v>46022</v>
      </c>
      <c r="H16" s="580"/>
      <c r="I16" s="580"/>
      <c r="J16" s="580"/>
      <c r="K16" s="580"/>
      <c r="L16" s="580"/>
      <c r="M16" s="580"/>
      <c r="N16" s="586"/>
      <c r="O16" s="572"/>
    </row>
    <row r="17" spans="1:15" s="49" customFormat="1" ht="27.75" customHeight="1">
      <c r="A17" s="595" t="s">
        <v>214</v>
      </c>
      <c r="B17" s="595" t="s">
        <v>34</v>
      </c>
      <c r="C17" s="611" t="s">
        <v>215</v>
      </c>
      <c r="D17" s="603" t="s">
        <v>216</v>
      </c>
      <c r="E17" s="547" t="s">
        <v>217</v>
      </c>
      <c r="F17" s="52">
        <v>45658</v>
      </c>
      <c r="G17" s="52">
        <v>45777</v>
      </c>
      <c r="H17" s="593">
        <v>0.2</v>
      </c>
      <c r="I17" s="593">
        <v>0.66</v>
      </c>
      <c r="J17" s="593">
        <f>+I17*H17</f>
        <v>0.13200000000000001</v>
      </c>
      <c r="K17" s="578">
        <v>0.2</v>
      </c>
      <c r="L17" s="578">
        <f>SUM(J17:J32)*K17</f>
        <v>0.14640000000000003</v>
      </c>
      <c r="M17" s="578">
        <f>+L17/K17</f>
        <v>0.7320000000000001</v>
      </c>
      <c r="N17" s="584"/>
      <c r="O17" s="570" t="s">
        <v>38</v>
      </c>
    </row>
    <row r="18" spans="1:15" s="49" customFormat="1" ht="27.75" customHeight="1">
      <c r="A18" s="595"/>
      <c r="B18" s="595"/>
      <c r="C18" s="612"/>
      <c r="D18" s="603"/>
      <c r="E18" s="547"/>
      <c r="F18" s="52">
        <v>45778</v>
      </c>
      <c r="G18" s="52">
        <v>45899</v>
      </c>
      <c r="H18" s="593"/>
      <c r="I18" s="593"/>
      <c r="J18" s="593"/>
      <c r="K18" s="579"/>
      <c r="L18" s="579"/>
      <c r="M18" s="579"/>
      <c r="N18" s="585"/>
      <c r="O18" s="571"/>
    </row>
    <row r="19" spans="1:15" s="17" customFormat="1" ht="28.5" customHeight="1">
      <c r="A19" s="595"/>
      <c r="B19" s="595"/>
      <c r="C19" s="612"/>
      <c r="D19" s="603"/>
      <c r="E19" s="547"/>
      <c r="F19" s="52">
        <v>45901</v>
      </c>
      <c r="G19" s="52">
        <v>46022</v>
      </c>
      <c r="H19" s="593"/>
      <c r="I19" s="593"/>
      <c r="J19" s="593"/>
      <c r="K19" s="579"/>
      <c r="L19" s="579"/>
      <c r="M19" s="579"/>
      <c r="N19" s="585"/>
      <c r="O19" s="571"/>
    </row>
    <row r="20" spans="1:15" s="17" customFormat="1" ht="48" customHeight="1">
      <c r="A20" s="595"/>
      <c r="B20" s="595"/>
      <c r="C20" s="54" t="s">
        <v>218</v>
      </c>
      <c r="D20" s="51" t="s">
        <v>178</v>
      </c>
      <c r="E20" s="51" t="s">
        <v>219</v>
      </c>
      <c r="F20" s="68">
        <v>45658</v>
      </c>
      <c r="G20" s="68">
        <v>45838</v>
      </c>
      <c r="H20" s="56">
        <v>0.2</v>
      </c>
      <c r="I20" s="56">
        <v>1</v>
      </c>
      <c r="J20" s="56">
        <f>+I20*H20</f>
        <v>0.2</v>
      </c>
      <c r="K20" s="579"/>
      <c r="L20" s="579"/>
      <c r="M20" s="579"/>
      <c r="N20" s="585"/>
      <c r="O20" s="571"/>
    </row>
    <row r="21" spans="1:15" s="17" customFormat="1" ht="22.5" customHeight="1">
      <c r="A21" s="595"/>
      <c r="B21" s="595" t="s">
        <v>220</v>
      </c>
      <c r="C21" s="601" t="s">
        <v>221</v>
      </c>
      <c r="D21" s="595" t="s">
        <v>124</v>
      </c>
      <c r="E21" s="595" t="s">
        <v>222</v>
      </c>
      <c r="F21" s="52">
        <v>45658</v>
      </c>
      <c r="G21" s="52">
        <v>45747</v>
      </c>
      <c r="H21" s="594">
        <v>0.2</v>
      </c>
      <c r="I21" s="594">
        <v>0.75</v>
      </c>
      <c r="J21" s="594">
        <f>+I21*H21</f>
        <v>0.15000000000000002</v>
      </c>
      <c r="K21" s="579"/>
      <c r="L21" s="579"/>
      <c r="M21" s="579"/>
      <c r="N21" s="585"/>
      <c r="O21" s="571"/>
    </row>
    <row r="22" spans="1:15" s="17" customFormat="1" ht="24.75" customHeight="1">
      <c r="A22" s="595"/>
      <c r="B22" s="595"/>
      <c r="C22" s="601"/>
      <c r="D22" s="595"/>
      <c r="E22" s="595"/>
      <c r="F22" s="52">
        <v>45748</v>
      </c>
      <c r="G22" s="52">
        <v>45838</v>
      </c>
      <c r="H22" s="594"/>
      <c r="I22" s="594"/>
      <c r="J22" s="594"/>
      <c r="K22" s="579"/>
      <c r="L22" s="579"/>
      <c r="M22" s="579"/>
      <c r="N22" s="585"/>
      <c r="O22" s="571"/>
    </row>
    <row r="23" spans="1:15" s="17" customFormat="1" ht="23.25" customHeight="1">
      <c r="A23" s="595"/>
      <c r="B23" s="595"/>
      <c r="C23" s="601"/>
      <c r="D23" s="595"/>
      <c r="E23" s="595"/>
      <c r="F23" s="52">
        <v>45839</v>
      </c>
      <c r="G23" s="52">
        <v>45930</v>
      </c>
      <c r="H23" s="594"/>
      <c r="I23" s="594"/>
      <c r="J23" s="594"/>
      <c r="K23" s="579"/>
      <c r="L23" s="579"/>
      <c r="M23" s="579"/>
      <c r="N23" s="585"/>
      <c r="O23" s="571"/>
    </row>
    <row r="24" spans="1:15" s="49" customFormat="1" ht="21.75" customHeight="1">
      <c r="A24" s="595"/>
      <c r="B24" s="595"/>
      <c r="C24" s="601"/>
      <c r="D24" s="595"/>
      <c r="E24" s="595"/>
      <c r="F24" s="66">
        <v>45931</v>
      </c>
      <c r="G24" s="66">
        <v>46021</v>
      </c>
      <c r="H24" s="594"/>
      <c r="I24" s="594"/>
      <c r="J24" s="594"/>
      <c r="K24" s="579"/>
      <c r="L24" s="579"/>
      <c r="M24" s="579"/>
      <c r="N24" s="585"/>
      <c r="O24" s="571"/>
    </row>
    <row r="25" spans="1:15" s="49" customFormat="1" ht="22.5" customHeight="1">
      <c r="A25" s="595"/>
      <c r="B25" s="595" t="s">
        <v>34</v>
      </c>
      <c r="C25" s="601" t="s">
        <v>223</v>
      </c>
      <c r="D25" s="595" t="s">
        <v>178</v>
      </c>
      <c r="E25" s="595" t="s">
        <v>224</v>
      </c>
      <c r="F25" s="52">
        <v>45658</v>
      </c>
      <c r="G25" s="52">
        <v>45747</v>
      </c>
      <c r="H25" s="593">
        <v>0.2</v>
      </c>
      <c r="I25" s="593">
        <v>0.75</v>
      </c>
      <c r="J25" s="593">
        <f>+I25*H25</f>
        <v>0.15000000000000002</v>
      </c>
      <c r="K25" s="579"/>
      <c r="L25" s="579"/>
      <c r="M25" s="579"/>
      <c r="N25" s="585"/>
      <c r="O25" s="571"/>
    </row>
    <row r="26" spans="1:15" s="17" customFormat="1">
      <c r="A26" s="595"/>
      <c r="B26" s="595"/>
      <c r="C26" s="601"/>
      <c r="D26" s="595"/>
      <c r="E26" s="595"/>
      <c r="F26" s="52">
        <v>45748</v>
      </c>
      <c r="G26" s="52">
        <v>45838</v>
      </c>
      <c r="H26" s="593"/>
      <c r="I26" s="593"/>
      <c r="J26" s="593"/>
      <c r="K26" s="579"/>
      <c r="L26" s="579"/>
      <c r="M26" s="579"/>
      <c r="N26" s="585"/>
      <c r="O26" s="571"/>
    </row>
    <row r="27" spans="1:15" s="17" customFormat="1">
      <c r="A27" s="595"/>
      <c r="B27" s="595"/>
      <c r="C27" s="601"/>
      <c r="D27" s="595"/>
      <c r="E27" s="595"/>
      <c r="F27" s="52">
        <v>45839</v>
      </c>
      <c r="G27" s="52">
        <v>45930</v>
      </c>
      <c r="H27" s="593"/>
      <c r="I27" s="593"/>
      <c r="J27" s="593"/>
      <c r="K27" s="579"/>
      <c r="L27" s="579"/>
      <c r="M27" s="579"/>
      <c r="N27" s="585"/>
      <c r="O27" s="571"/>
    </row>
    <row r="28" spans="1:15" s="17" customFormat="1">
      <c r="A28" s="595"/>
      <c r="B28" s="595"/>
      <c r="C28" s="601"/>
      <c r="D28" s="595"/>
      <c r="E28" s="595"/>
      <c r="F28" s="66">
        <v>45931</v>
      </c>
      <c r="G28" s="66">
        <v>46021</v>
      </c>
      <c r="H28" s="593"/>
      <c r="I28" s="593"/>
      <c r="J28" s="593"/>
      <c r="K28" s="579"/>
      <c r="L28" s="579"/>
      <c r="M28" s="579"/>
      <c r="N28" s="585"/>
      <c r="O28" s="571"/>
    </row>
    <row r="29" spans="1:15" s="49" customFormat="1" ht="18.75" customHeight="1">
      <c r="A29" s="595"/>
      <c r="B29" s="595" t="s">
        <v>53</v>
      </c>
      <c r="C29" s="601" t="s">
        <v>225</v>
      </c>
      <c r="D29" s="606" t="s">
        <v>55</v>
      </c>
      <c r="E29" s="595" t="s">
        <v>226</v>
      </c>
      <c r="F29" s="52">
        <v>45658</v>
      </c>
      <c r="G29" s="52">
        <v>45747</v>
      </c>
      <c r="H29" s="593">
        <v>0.2</v>
      </c>
      <c r="I29" s="593">
        <v>0.5</v>
      </c>
      <c r="J29" s="593">
        <f t="shared" ref="J29" si="0">+I29*H29</f>
        <v>0.1</v>
      </c>
      <c r="K29" s="579"/>
      <c r="L29" s="579"/>
      <c r="M29" s="579"/>
      <c r="N29" s="585"/>
      <c r="O29" s="571"/>
    </row>
    <row r="30" spans="1:15" s="17" customFormat="1">
      <c r="A30" s="595"/>
      <c r="B30" s="595"/>
      <c r="C30" s="601"/>
      <c r="D30" s="606"/>
      <c r="E30" s="595"/>
      <c r="F30" s="52">
        <v>45748</v>
      </c>
      <c r="G30" s="52">
        <v>45838</v>
      </c>
      <c r="H30" s="593"/>
      <c r="I30" s="593"/>
      <c r="J30" s="593"/>
      <c r="K30" s="579"/>
      <c r="L30" s="579"/>
      <c r="M30" s="579"/>
      <c r="N30" s="585"/>
      <c r="O30" s="571"/>
    </row>
    <row r="31" spans="1:15" s="17" customFormat="1">
      <c r="A31" s="595"/>
      <c r="B31" s="595"/>
      <c r="C31" s="601"/>
      <c r="D31" s="606"/>
      <c r="E31" s="595"/>
      <c r="F31" s="52">
        <v>45839</v>
      </c>
      <c r="G31" s="52">
        <v>45930</v>
      </c>
      <c r="H31" s="593"/>
      <c r="I31" s="593"/>
      <c r="J31" s="593"/>
      <c r="K31" s="579"/>
      <c r="L31" s="579"/>
      <c r="M31" s="579"/>
      <c r="N31" s="585"/>
      <c r="O31" s="571"/>
    </row>
    <row r="32" spans="1:15" s="17" customFormat="1">
      <c r="A32" s="595"/>
      <c r="B32" s="595"/>
      <c r="C32" s="601"/>
      <c r="D32" s="606"/>
      <c r="E32" s="595"/>
      <c r="F32" s="66">
        <v>45931</v>
      </c>
      <c r="G32" s="66">
        <v>46021</v>
      </c>
      <c r="H32" s="593"/>
      <c r="I32" s="593"/>
      <c r="J32" s="593"/>
      <c r="K32" s="580"/>
      <c r="L32" s="580"/>
      <c r="M32" s="580"/>
      <c r="N32" s="586"/>
      <c r="O32" s="572"/>
    </row>
    <row r="33" spans="1:15" s="49" customFormat="1" ht="17.25" customHeight="1">
      <c r="A33" s="595" t="s">
        <v>227</v>
      </c>
      <c r="B33" s="595" t="s">
        <v>228</v>
      </c>
      <c r="C33" s="601" t="s">
        <v>229</v>
      </c>
      <c r="D33" s="606" t="s">
        <v>230</v>
      </c>
      <c r="E33" s="595" t="s">
        <v>231</v>
      </c>
      <c r="F33" s="52">
        <v>45658</v>
      </c>
      <c r="G33" s="52">
        <v>45747</v>
      </c>
      <c r="H33" s="578">
        <v>0.35</v>
      </c>
      <c r="I33" s="578">
        <v>0.5</v>
      </c>
      <c r="J33" s="593">
        <f t="shared" ref="J33" si="1">+I33*H33</f>
        <v>0.17499999999999999</v>
      </c>
      <c r="K33" s="578">
        <v>0.2</v>
      </c>
      <c r="L33" s="590">
        <f>SUM(J33:J42)*K33</f>
        <v>0.11749999999999999</v>
      </c>
      <c r="M33" s="578">
        <f>+L33/K33</f>
        <v>0.58749999999999991</v>
      </c>
      <c r="N33" s="584"/>
      <c r="O33" s="570" t="s">
        <v>38</v>
      </c>
    </row>
    <row r="34" spans="1:15" s="17" customFormat="1">
      <c r="A34" s="595"/>
      <c r="B34" s="595"/>
      <c r="C34" s="601"/>
      <c r="D34" s="606"/>
      <c r="E34" s="595"/>
      <c r="F34" s="52">
        <v>45748</v>
      </c>
      <c r="G34" s="52">
        <v>45838</v>
      </c>
      <c r="H34" s="579"/>
      <c r="I34" s="579"/>
      <c r="J34" s="593"/>
      <c r="K34" s="579"/>
      <c r="L34" s="591"/>
      <c r="M34" s="579"/>
      <c r="N34" s="585"/>
      <c r="O34" s="571"/>
    </row>
    <row r="35" spans="1:15" s="17" customFormat="1">
      <c r="A35" s="595"/>
      <c r="B35" s="595"/>
      <c r="C35" s="601"/>
      <c r="D35" s="606"/>
      <c r="E35" s="595"/>
      <c r="F35" s="52">
        <v>45839</v>
      </c>
      <c r="G35" s="52">
        <v>45930</v>
      </c>
      <c r="H35" s="579"/>
      <c r="I35" s="579"/>
      <c r="J35" s="593"/>
      <c r="K35" s="579"/>
      <c r="L35" s="591"/>
      <c r="M35" s="579"/>
      <c r="N35" s="585"/>
      <c r="O35" s="571"/>
    </row>
    <row r="36" spans="1:15" s="17" customFormat="1">
      <c r="A36" s="595"/>
      <c r="B36" s="595"/>
      <c r="C36" s="601"/>
      <c r="D36" s="606"/>
      <c r="E36" s="595"/>
      <c r="F36" s="66">
        <v>45931</v>
      </c>
      <c r="G36" s="66">
        <v>46021</v>
      </c>
      <c r="H36" s="580"/>
      <c r="I36" s="580"/>
      <c r="J36" s="593"/>
      <c r="K36" s="579"/>
      <c r="L36" s="591"/>
      <c r="M36" s="579"/>
      <c r="N36" s="585"/>
      <c r="O36" s="571"/>
    </row>
    <row r="37" spans="1:15" s="17" customFormat="1" ht="21" customHeight="1">
      <c r="A37" s="595"/>
      <c r="B37" s="595"/>
      <c r="C37" s="601" t="s">
        <v>232</v>
      </c>
      <c r="D37" s="606"/>
      <c r="E37" s="595" t="s">
        <v>231</v>
      </c>
      <c r="F37" s="52">
        <v>45658</v>
      </c>
      <c r="G37" s="52">
        <v>45747</v>
      </c>
      <c r="H37" s="581">
        <v>0.35</v>
      </c>
      <c r="I37" s="581">
        <v>0.75</v>
      </c>
      <c r="J37" s="593">
        <f t="shared" ref="J37" si="2">+I37*H37</f>
        <v>0.26249999999999996</v>
      </c>
      <c r="K37" s="579"/>
      <c r="L37" s="591"/>
      <c r="M37" s="579"/>
      <c r="N37" s="585"/>
      <c r="O37" s="571"/>
    </row>
    <row r="38" spans="1:15" s="17" customFormat="1" ht="21" customHeight="1">
      <c r="A38" s="595"/>
      <c r="B38" s="595"/>
      <c r="C38" s="601"/>
      <c r="D38" s="606"/>
      <c r="E38" s="595"/>
      <c r="F38" s="52">
        <v>45748</v>
      </c>
      <c r="G38" s="52">
        <v>45838</v>
      </c>
      <c r="H38" s="582"/>
      <c r="I38" s="582"/>
      <c r="J38" s="593"/>
      <c r="K38" s="579"/>
      <c r="L38" s="591"/>
      <c r="M38" s="579"/>
      <c r="N38" s="585"/>
      <c r="O38" s="571"/>
    </row>
    <row r="39" spans="1:15" s="17" customFormat="1" ht="21" customHeight="1">
      <c r="A39" s="595"/>
      <c r="B39" s="595"/>
      <c r="C39" s="601"/>
      <c r="D39" s="606"/>
      <c r="E39" s="595"/>
      <c r="F39" s="52">
        <v>45839</v>
      </c>
      <c r="G39" s="52">
        <v>45930</v>
      </c>
      <c r="H39" s="582"/>
      <c r="I39" s="582"/>
      <c r="J39" s="593"/>
      <c r="K39" s="579"/>
      <c r="L39" s="591"/>
      <c r="M39" s="579"/>
      <c r="N39" s="585"/>
      <c r="O39" s="571"/>
    </row>
    <row r="40" spans="1:15" s="17" customFormat="1" ht="20.25" customHeight="1">
      <c r="A40" s="595"/>
      <c r="B40" s="595"/>
      <c r="C40" s="601"/>
      <c r="D40" s="606"/>
      <c r="E40" s="595"/>
      <c r="F40" s="66">
        <v>45931</v>
      </c>
      <c r="G40" s="66">
        <v>46021</v>
      </c>
      <c r="H40" s="583"/>
      <c r="I40" s="583"/>
      <c r="J40" s="593"/>
      <c r="K40" s="579"/>
      <c r="L40" s="591"/>
      <c r="M40" s="579"/>
      <c r="N40" s="585"/>
      <c r="O40" s="571"/>
    </row>
    <row r="41" spans="1:15" s="17" customFormat="1" ht="21.75" customHeight="1">
      <c r="A41" s="595"/>
      <c r="B41" s="596" t="s">
        <v>233</v>
      </c>
      <c r="C41" s="601" t="s">
        <v>234</v>
      </c>
      <c r="D41" s="607" t="s">
        <v>235</v>
      </c>
      <c r="E41" s="595" t="s">
        <v>236</v>
      </c>
      <c r="F41" s="52">
        <v>45658</v>
      </c>
      <c r="G41" s="52">
        <v>45838</v>
      </c>
      <c r="H41" s="581">
        <v>0.3</v>
      </c>
      <c r="I41" s="581">
        <v>0.5</v>
      </c>
      <c r="J41" s="581">
        <f>+I41*H41</f>
        <v>0.15</v>
      </c>
      <c r="K41" s="579"/>
      <c r="L41" s="591"/>
      <c r="M41" s="579"/>
      <c r="N41" s="585"/>
      <c r="O41" s="571"/>
    </row>
    <row r="42" spans="1:15" s="17" customFormat="1" ht="22.5" customHeight="1">
      <c r="A42" s="595"/>
      <c r="B42" s="596"/>
      <c r="C42" s="601"/>
      <c r="D42" s="607"/>
      <c r="E42" s="595"/>
      <c r="F42" s="52">
        <v>45839</v>
      </c>
      <c r="G42" s="52">
        <v>46022</v>
      </c>
      <c r="H42" s="583"/>
      <c r="I42" s="583"/>
      <c r="J42" s="583"/>
      <c r="K42" s="580"/>
      <c r="L42" s="592"/>
      <c r="M42" s="580"/>
      <c r="N42" s="586"/>
      <c r="O42" s="572"/>
    </row>
    <row r="43" spans="1:15" s="17" customFormat="1" ht="52.5" customHeight="1">
      <c r="A43" s="596" t="s">
        <v>237</v>
      </c>
      <c r="B43" s="596" t="s">
        <v>238</v>
      </c>
      <c r="C43" s="602" t="s">
        <v>239</v>
      </c>
      <c r="D43" s="607" t="s">
        <v>240</v>
      </c>
      <c r="E43" s="596" t="s">
        <v>241</v>
      </c>
      <c r="F43" s="52">
        <v>45658</v>
      </c>
      <c r="G43" s="52" t="s">
        <v>158</v>
      </c>
      <c r="H43" s="581">
        <v>1</v>
      </c>
      <c r="I43" s="581">
        <v>0.66</v>
      </c>
      <c r="J43" s="581">
        <f>+I43*H43</f>
        <v>0.66</v>
      </c>
      <c r="K43" s="581">
        <v>0.2</v>
      </c>
      <c r="L43" s="581">
        <f>SUM(J43)*K43</f>
        <v>0.13200000000000001</v>
      </c>
      <c r="M43" s="581">
        <f>+L43/K43</f>
        <v>0.66</v>
      </c>
      <c r="N43" s="587"/>
      <c r="O43" s="573" t="s">
        <v>38</v>
      </c>
    </row>
    <row r="44" spans="1:15" s="17" customFormat="1" ht="29.25" customHeight="1">
      <c r="A44" s="596"/>
      <c r="B44" s="596"/>
      <c r="C44" s="602"/>
      <c r="D44" s="607"/>
      <c r="E44" s="596"/>
      <c r="F44" s="52">
        <v>45778</v>
      </c>
      <c r="G44" s="52">
        <v>45899</v>
      </c>
      <c r="H44" s="582"/>
      <c r="I44" s="582"/>
      <c r="J44" s="582"/>
      <c r="K44" s="582"/>
      <c r="L44" s="582"/>
      <c r="M44" s="582"/>
      <c r="N44" s="588"/>
      <c r="O44" s="574"/>
    </row>
    <row r="45" spans="1:15" s="17" customFormat="1" ht="39.75" customHeight="1">
      <c r="A45" s="596"/>
      <c r="B45" s="596"/>
      <c r="C45" s="602"/>
      <c r="D45" s="607"/>
      <c r="E45" s="596"/>
      <c r="F45" s="52">
        <v>45901</v>
      </c>
      <c r="G45" s="52">
        <v>46021</v>
      </c>
      <c r="H45" s="583"/>
      <c r="I45" s="583"/>
      <c r="J45" s="583"/>
      <c r="K45" s="583"/>
      <c r="L45" s="583"/>
      <c r="M45" s="583"/>
      <c r="N45" s="589"/>
      <c r="O45" s="575"/>
    </row>
    <row r="46" spans="1:15">
      <c r="A46" s="615" t="s">
        <v>242</v>
      </c>
      <c r="B46" s="615" t="s">
        <v>243</v>
      </c>
      <c r="M46" s="70">
        <f>AVERAGE(M6:M45)</f>
        <v>0.74690000000000001</v>
      </c>
    </row>
    <row r="47" spans="1:15">
      <c r="A47" s="615"/>
      <c r="B47" s="615"/>
    </row>
    <row r="48" spans="1:15">
      <c r="A48" s="615"/>
      <c r="B48" s="615"/>
    </row>
    <row r="49" spans="1:2">
      <c r="A49" s="615"/>
      <c r="B49" s="615"/>
    </row>
    <row r="50" spans="1:2" ht="45" customHeight="1">
      <c r="A50" s="615"/>
      <c r="B50" s="615"/>
    </row>
  </sheetData>
  <mergeCells count="107">
    <mergeCell ref="A1:A3"/>
    <mergeCell ref="A4:A5"/>
    <mergeCell ref="A6:A12"/>
    <mergeCell ref="A13:A16"/>
    <mergeCell ref="A17:A32"/>
    <mergeCell ref="A33:A42"/>
    <mergeCell ref="A43:A45"/>
    <mergeCell ref="A46:A50"/>
    <mergeCell ref="B6:B12"/>
    <mergeCell ref="B14:B16"/>
    <mergeCell ref="B17:B20"/>
    <mergeCell ref="B21:B24"/>
    <mergeCell ref="B25:B28"/>
    <mergeCell ref="B29:B32"/>
    <mergeCell ref="B33:B40"/>
    <mergeCell ref="B41:B42"/>
    <mergeCell ref="B43:B45"/>
    <mergeCell ref="B46:B50"/>
    <mergeCell ref="C29:C32"/>
    <mergeCell ref="C33:C36"/>
    <mergeCell ref="C37:C40"/>
    <mergeCell ref="C41:C42"/>
    <mergeCell ref="C43:C45"/>
    <mergeCell ref="D9:D12"/>
    <mergeCell ref="D15:D16"/>
    <mergeCell ref="D17:D19"/>
    <mergeCell ref="D21:D24"/>
    <mergeCell ref="D25:D28"/>
    <mergeCell ref="D29:D32"/>
    <mergeCell ref="D33:D40"/>
    <mergeCell ref="D41:D42"/>
    <mergeCell ref="D43:D45"/>
    <mergeCell ref="C9:C12"/>
    <mergeCell ref="C15:C16"/>
    <mergeCell ref="C17:C19"/>
    <mergeCell ref="C21:C24"/>
    <mergeCell ref="C25:C28"/>
    <mergeCell ref="E41:E42"/>
    <mergeCell ref="E43:E45"/>
    <mergeCell ref="H4:H5"/>
    <mergeCell ref="H9:H12"/>
    <mergeCell ref="H15:H16"/>
    <mergeCell ref="H17:H19"/>
    <mergeCell ref="H21:H24"/>
    <mergeCell ref="H25:H28"/>
    <mergeCell ref="H29:H32"/>
    <mergeCell ref="H33:H36"/>
    <mergeCell ref="H37:H40"/>
    <mergeCell ref="H41:H42"/>
    <mergeCell ref="H43:H45"/>
    <mergeCell ref="E4:E5"/>
    <mergeCell ref="E9:E12"/>
    <mergeCell ref="E15:E16"/>
    <mergeCell ref="E17:E19"/>
    <mergeCell ref="E21:E24"/>
    <mergeCell ref="E25:E28"/>
    <mergeCell ref="E29:E32"/>
    <mergeCell ref="E33:E36"/>
    <mergeCell ref="E37:E40"/>
    <mergeCell ref="F4:G4"/>
    <mergeCell ref="L17:L32"/>
    <mergeCell ref="L33:L42"/>
    <mergeCell ref="L43:L45"/>
    <mergeCell ref="I43:I45"/>
    <mergeCell ref="J9:J12"/>
    <mergeCell ref="J15:J16"/>
    <mergeCell ref="J17:J19"/>
    <mergeCell ref="J21:J24"/>
    <mergeCell ref="J25:J28"/>
    <mergeCell ref="J29:J32"/>
    <mergeCell ref="J33:J36"/>
    <mergeCell ref="J37:J40"/>
    <mergeCell ref="J41:J42"/>
    <mergeCell ref="J43:J45"/>
    <mergeCell ref="I9:I12"/>
    <mergeCell ref="I15:I16"/>
    <mergeCell ref="I17:I19"/>
    <mergeCell ref="I21:I24"/>
    <mergeCell ref="I25:I28"/>
    <mergeCell ref="I29:I32"/>
    <mergeCell ref="I33:I36"/>
    <mergeCell ref="I37:I40"/>
    <mergeCell ref="I41:I42"/>
    <mergeCell ref="O4:O5"/>
    <mergeCell ref="O6:O12"/>
    <mergeCell ref="O13:O16"/>
    <mergeCell ref="O17:O32"/>
    <mergeCell ref="O33:O42"/>
    <mergeCell ref="O43:O45"/>
    <mergeCell ref="B1:O3"/>
    <mergeCell ref="M6:M12"/>
    <mergeCell ref="M13:M16"/>
    <mergeCell ref="M17:M32"/>
    <mergeCell ref="M33:M42"/>
    <mergeCell ref="M43:M45"/>
    <mergeCell ref="N6:N12"/>
    <mergeCell ref="N13:N16"/>
    <mergeCell ref="N17:N32"/>
    <mergeCell ref="N33:N42"/>
    <mergeCell ref="N43:N45"/>
    <mergeCell ref="K6:K12"/>
    <mergeCell ref="K13:K16"/>
    <mergeCell ref="K17:K32"/>
    <mergeCell ref="K33:K42"/>
    <mergeCell ref="K43:K45"/>
    <mergeCell ref="L6:L12"/>
    <mergeCell ref="L13:L16"/>
  </mergeCells>
  <pageMargins left="0.7" right="0.7" top="0.75" bottom="0.75" header="0.3" footer="0.3"/>
  <pageSetup orientation="portrait"/>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L32"/>
  <sheetViews>
    <sheetView topLeftCell="A16" zoomScaleNormal="100" workbookViewId="0">
      <selection activeCell="I20" sqref="I20"/>
    </sheetView>
  </sheetViews>
  <sheetFormatPr baseColWidth="10" defaultColWidth="11" defaultRowHeight="15"/>
  <cols>
    <col min="1" max="1" width="21.7109375" customWidth="1"/>
    <col min="2" max="2" width="17.85546875" customWidth="1"/>
    <col min="3" max="3" width="33.85546875" customWidth="1"/>
    <col min="4" max="4" width="21.140625" style="5" customWidth="1"/>
    <col min="5" max="5" width="20.85546875" customWidth="1"/>
    <col min="6" max="6" width="15.140625" customWidth="1"/>
    <col min="7" max="7" width="15.28515625" customWidth="1"/>
    <col min="8" max="8" width="19.140625" customWidth="1"/>
    <col min="9" max="9" width="19.85546875" customWidth="1"/>
    <col min="10" max="10" width="19.7109375" customWidth="1"/>
    <col min="11" max="11" width="17.140625" style="50" customWidth="1"/>
    <col min="12" max="12" width="15.28515625" customWidth="1"/>
    <col min="13" max="13" width="14" customWidth="1"/>
    <col min="14" max="14" width="17.28515625" customWidth="1"/>
    <col min="15" max="15" width="18.42578125" customWidth="1"/>
  </cols>
  <sheetData>
    <row r="1" spans="1:90">
      <c r="A1" s="288"/>
      <c r="B1" s="576" t="s">
        <v>244</v>
      </c>
      <c r="C1" s="576"/>
      <c r="D1" s="576"/>
      <c r="E1" s="576"/>
      <c r="F1" s="576"/>
      <c r="G1" s="576"/>
      <c r="H1" s="576"/>
      <c r="I1" s="576"/>
      <c r="J1" s="576"/>
      <c r="K1" s="576"/>
      <c r="L1" s="576"/>
      <c r="M1" s="576"/>
      <c r="N1" s="576"/>
      <c r="O1" s="576"/>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88"/>
      <c r="B2" s="576"/>
      <c r="C2" s="576"/>
      <c r="D2" s="576"/>
      <c r="E2" s="576"/>
      <c r="F2" s="576"/>
      <c r="G2" s="576"/>
      <c r="H2" s="576"/>
      <c r="I2" s="576"/>
      <c r="J2" s="576"/>
      <c r="K2" s="576"/>
      <c r="L2" s="576"/>
      <c r="M2" s="576"/>
      <c r="N2" s="576"/>
      <c r="O2" s="576"/>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289"/>
      <c r="B3" s="577"/>
      <c r="C3" s="577"/>
      <c r="D3" s="577"/>
      <c r="E3" s="577"/>
      <c r="F3" s="577"/>
      <c r="G3" s="577"/>
      <c r="H3" s="577"/>
      <c r="I3" s="577"/>
      <c r="J3" s="577"/>
      <c r="K3" s="577"/>
      <c r="L3" s="577"/>
      <c r="M3" s="577"/>
      <c r="N3" s="577"/>
      <c r="O3" s="57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13" t="s">
        <v>12</v>
      </c>
      <c r="B4" s="42" t="s">
        <v>13</v>
      </c>
      <c r="C4" s="43" t="s">
        <v>14</v>
      </c>
      <c r="D4" s="133" t="s">
        <v>13</v>
      </c>
      <c r="E4" s="597" t="s">
        <v>15</v>
      </c>
      <c r="F4" s="599" t="s">
        <v>16</v>
      </c>
      <c r="G4" s="600"/>
      <c r="H4" s="597" t="s">
        <v>17</v>
      </c>
      <c r="I4" s="46" t="s">
        <v>18</v>
      </c>
      <c r="J4" s="42" t="s">
        <v>19</v>
      </c>
      <c r="K4" s="46" t="s">
        <v>20</v>
      </c>
      <c r="L4" s="46" t="s">
        <v>19</v>
      </c>
      <c r="M4" s="46" t="s">
        <v>21</v>
      </c>
      <c r="N4" s="47" t="s">
        <v>22</v>
      </c>
      <c r="O4" s="568"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14"/>
      <c r="B5" s="133" t="s">
        <v>24</v>
      </c>
      <c r="C5" s="134" t="s">
        <v>25</v>
      </c>
      <c r="D5" s="44" t="s">
        <v>26</v>
      </c>
      <c r="E5" s="598"/>
      <c r="F5" s="44" t="s">
        <v>27</v>
      </c>
      <c r="G5" s="44" t="s">
        <v>28</v>
      </c>
      <c r="H5" s="598"/>
      <c r="I5" s="46" t="s">
        <v>29</v>
      </c>
      <c r="J5" s="42" t="s">
        <v>30</v>
      </c>
      <c r="K5" s="46" t="s">
        <v>31</v>
      </c>
      <c r="L5" s="46" t="s">
        <v>12</v>
      </c>
      <c r="M5" s="46" t="s">
        <v>12</v>
      </c>
      <c r="N5" s="48" t="s">
        <v>32</v>
      </c>
      <c r="O5" s="569"/>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s="17" customFormat="1" ht="77.25" customHeight="1">
      <c r="A6" s="533" t="s">
        <v>245</v>
      </c>
      <c r="B6" s="533" t="s">
        <v>34</v>
      </c>
      <c r="C6" s="135" t="s">
        <v>246</v>
      </c>
      <c r="D6" s="23" t="s">
        <v>178</v>
      </c>
      <c r="E6" s="24" t="s">
        <v>247</v>
      </c>
      <c r="F6" s="25">
        <v>45658</v>
      </c>
      <c r="G6" s="25">
        <v>45746</v>
      </c>
      <c r="H6" s="24">
        <v>0.25</v>
      </c>
      <c r="I6" s="24">
        <v>1</v>
      </c>
      <c r="J6" s="24">
        <f>+I6*H6</f>
        <v>0.25</v>
      </c>
      <c r="K6" s="256">
        <v>0.33</v>
      </c>
      <c r="L6" s="256">
        <f>SUM(J6:J9)*K6</f>
        <v>0.33</v>
      </c>
      <c r="M6" s="261">
        <f>+L6/K6</f>
        <v>1</v>
      </c>
      <c r="N6" s="298">
        <v>32000000</v>
      </c>
      <c r="O6" s="246" t="s">
        <v>38</v>
      </c>
    </row>
    <row r="7" spans="1:90" s="17" customFormat="1" ht="39.75" customHeight="1">
      <c r="A7" s="533"/>
      <c r="B7" s="533"/>
      <c r="C7" s="135" t="s">
        <v>248</v>
      </c>
      <c r="D7" s="23" t="s">
        <v>178</v>
      </c>
      <c r="E7" s="24" t="s">
        <v>249</v>
      </c>
      <c r="F7" s="25">
        <v>45748</v>
      </c>
      <c r="G7" s="25">
        <v>45899</v>
      </c>
      <c r="H7" s="24">
        <v>0.25</v>
      </c>
      <c r="I7" s="24">
        <v>1</v>
      </c>
      <c r="J7" s="24">
        <f>+I7*H7</f>
        <v>0.25</v>
      </c>
      <c r="K7" s="257"/>
      <c r="L7" s="257"/>
      <c r="M7" s="262"/>
      <c r="N7" s="299"/>
      <c r="O7" s="247"/>
    </row>
    <row r="8" spans="1:90" s="17" customFormat="1" ht="77.25" customHeight="1">
      <c r="A8" s="533"/>
      <c r="B8" s="533"/>
      <c r="C8" s="135" t="s">
        <v>250</v>
      </c>
      <c r="D8" s="23" t="s">
        <v>178</v>
      </c>
      <c r="E8" s="24" t="s">
        <v>251</v>
      </c>
      <c r="F8" s="25">
        <v>45689</v>
      </c>
      <c r="G8" s="25">
        <v>45775</v>
      </c>
      <c r="H8" s="24">
        <v>0.25</v>
      </c>
      <c r="I8" s="24">
        <v>1</v>
      </c>
      <c r="J8" s="24">
        <f>+I8*H8</f>
        <v>0.25</v>
      </c>
      <c r="K8" s="257"/>
      <c r="L8" s="257"/>
      <c r="M8" s="262"/>
      <c r="N8" s="299"/>
      <c r="O8" s="247"/>
    </row>
    <row r="9" spans="1:90" s="49" customFormat="1" ht="72.75" customHeight="1">
      <c r="A9" s="533"/>
      <c r="B9" s="533"/>
      <c r="C9" s="128" t="s">
        <v>252</v>
      </c>
      <c r="D9" s="45" t="s">
        <v>178</v>
      </c>
      <c r="E9" s="24" t="s">
        <v>253</v>
      </c>
      <c r="F9" s="25">
        <v>45748</v>
      </c>
      <c r="G9" s="25">
        <v>45838</v>
      </c>
      <c r="H9" s="24">
        <v>0.25</v>
      </c>
      <c r="I9" s="24">
        <v>1</v>
      </c>
      <c r="J9" s="24">
        <f>+I9*H9</f>
        <v>0.25</v>
      </c>
      <c r="K9" s="257"/>
      <c r="L9" s="257"/>
      <c r="M9" s="262"/>
      <c r="N9" s="299"/>
      <c r="O9" s="247"/>
    </row>
    <row r="10" spans="1:90" s="49" customFormat="1" ht="54.75" customHeight="1">
      <c r="A10" s="595" t="s">
        <v>254</v>
      </c>
      <c r="B10" s="570" t="s">
        <v>34</v>
      </c>
      <c r="C10" s="136" t="s">
        <v>255</v>
      </c>
      <c r="D10" s="45" t="s">
        <v>178</v>
      </c>
      <c r="E10" s="24" t="s">
        <v>256</v>
      </c>
      <c r="F10" s="52">
        <v>45658</v>
      </c>
      <c r="G10" s="52">
        <v>45899</v>
      </c>
      <c r="H10" s="53">
        <v>0.33</v>
      </c>
      <c r="I10" s="53">
        <v>1</v>
      </c>
      <c r="J10" s="53">
        <f>+I10*H10</f>
        <v>0.33</v>
      </c>
      <c r="K10" s="578">
        <v>0.34</v>
      </c>
      <c r="L10" s="578">
        <f>SUM(J10:J15)*K10</f>
        <v>0.24459600000000004</v>
      </c>
      <c r="M10" s="578">
        <f>+L10/K10</f>
        <v>0.71940000000000004</v>
      </c>
      <c r="N10" s="584"/>
      <c r="O10" s="570" t="s">
        <v>38</v>
      </c>
    </row>
    <row r="11" spans="1:90" s="49" customFormat="1" ht="37.5" customHeight="1">
      <c r="A11" s="595"/>
      <c r="B11" s="571"/>
      <c r="C11" s="537" t="s">
        <v>257</v>
      </c>
      <c r="D11" s="604" t="s">
        <v>178</v>
      </c>
      <c r="E11" s="616" t="s">
        <v>258</v>
      </c>
      <c r="F11" s="52">
        <v>45748</v>
      </c>
      <c r="G11" s="52">
        <v>45899</v>
      </c>
      <c r="H11" s="578">
        <v>0.33</v>
      </c>
      <c r="I11" s="578">
        <v>0.5</v>
      </c>
      <c r="J11" s="578">
        <f t="shared" ref="J11" si="0">+I11*H11</f>
        <v>0.16500000000000001</v>
      </c>
      <c r="K11" s="579"/>
      <c r="L11" s="579"/>
      <c r="M11" s="579"/>
      <c r="N11" s="585"/>
      <c r="O11" s="571"/>
    </row>
    <row r="12" spans="1:90" s="49" customFormat="1" ht="36.75" customHeight="1">
      <c r="A12" s="595"/>
      <c r="B12" s="571"/>
      <c r="C12" s="538"/>
      <c r="D12" s="618"/>
      <c r="E12" s="617"/>
      <c r="F12" s="52">
        <v>45901</v>
      </c>
      <c r="G12" s="52">
        <v>46021</v>
      </c>
      <c r="H12" s="580"/>
      <c r="I12" s="580"/>
      <c r="J12" s="580"/>
      <c r="K12" s="579"/>
      <c r="L12" s="579"/>
      <c r="M12" s="579"/>
      <c r="N12" s="585"/>
      <c r="O12" s="571"/>
    </row>
    <row r="13" spans="1:90" s="49" customFormat="1" ht="24.75" customHeight="1">
      <c r="A13" s="595"/>
      <c r="B13" s="571"/>
      <c r="C13" s="537" t="s">
        <v>259</v>
      </c>
      <c r="D13" s="604" t="s">
        <v>178</v>
      </c>
      <c r="E13" s="522" t="s">
        <v>260</v>
      </c>
      <c r="F13" s="52">
        <v>45658</v>
      </c>
      <c r="G13" s="52">
        <v>45777</v>
      </c>
      <c r="H13" s="578">
        <v>0.34</v>
      </c>
      <c r="I13" s="578">
        <v>0.66</v>
      </c>
      <c r="J13" s="578">
        <f>+I13*H13</f>
        <v>0.22440000000000002</v>
      </c>
      <c r="K13" s="579"/>
      <c r="L13" s="579"/>
      <c r="M13" s="579"/>
      <c r="N13" s="585"/>
      <c r="O13" s="571"/>
    </row>
    <row r="14" spans="1:90" s="49" customFormat="1" ht="19.5" customHeight="1">
      <c r="A14" s="595"/>
      <c r="B14" s="571"/>
      <c r="C14" s="538"/>
      <c r="D14" s="618"/>
      <c r="E14" s="523"/>
      <c r="F14" s="52">
        <v>45778</v>
      </c>
      <c r="G14" s="52" t="s">
        <v>261</v>
      </c>
      <c r="H14" s="579"/>
      <c r="I14" s="579"/>
      <c r="J14" s="579"/>
      <c r="K14" s="579"/>
      <c r="L14" s="579"/>
      <c r="M14" s="579"/>
      <c r="N14" s="585"/>
      <c r="O14" s="571"/>
    </row>
    <row r="15" spans="1:90" s="49" customFormat="1" ht="21.75" customHeight="1">
      <c r="A15" s="595"/>
      <c r="B15" s="572"/>
      <c r="C15" s="610"/>
      <c r="D15" s="605"/>
      <c r="E15" s="524"/>
      <c r="F15" s="52">
        <v>45901</v>
      </c>
      <c r="G15" s="52">
        <v>46022</v>
      </c>
      <c r="H15" s="580"/>
      <c r="I15" s="580"/>
      <c r="J15" s="580"/>
      <c r="K15" s="580"/>
      <c r="L15" s="580"/>
      <c r="M15" s="580"/>
      <c r="N15" s="586"/>
      <c r="O15" s="572"/>
    </row>
    <row r="16" spans="1:90" s="49" customFormat="1" ht="23.25" customHeight="1">
      <c r="A16" s="595" t="s">
        <v>262</v>
      </c>
      <c r="B16" s="595" t="s">
        <v>34</v>
      </c>
      <c r="C16" s="601" t="s">
        <v>263</v>
      </c>
      <c r="D16" s="606" t="s">
        <v>216</v>
      </c>
      <c r="E16" s="595" t="s">
        <v>264</v>
      </c>
      <c r="F16" s="52">
        <v>45658</v>
      </c>
      <c r="G16" s="52" t="s">
        <v>158</v>
      </c>
      <c r="H16" s="593">
        <v>0.2</v>
      </c>
      <c r="I16" s="593">
        <v>0.66</v>
      </c>
      <c r="J16" s="593">
        <f t="shared" ref="J16" si="1">+I16*H16</f>
        <v>0.13200000000000001</v>
      </c>
      <c r="K16" s="578">
        <v>0.33</v>
      </c>
      <c r="L16" s="590">
        <f>SUM(J16:J23)*K16</f>
        <v>0.20856000000000002</v>
      </c>
      <c r="M16" s="578">
        <f>+L16/K16</f>
        <v>0.63200000000000001</v>
      </c>
      <c r="N16" s="584"/>
      <c r="O16" s="570" t="s">
        <v>38</v>
      </c>
    </row>
    <row r="17" spans="1:15" s="17" customFormat="1" ht="24" customHeight="1">
      <c r="A17" s="595"/>
      <c r="B17" s="595"/>
      <c r="C17" s="601"/>
      <c r="D17" s="606"/>
      <c r="E17" s="595"/>
      <c r="F17" s="52">
        <v>45778</v>
      </c>
      <c r="G17" s="52">
        <v>45899</v>
      </c>
      <c r="H17" s="593"/>
      <c r="I17" s="593"/>
      <c r="J17" s="593"/>
      <c r="K17" s="579"/>
      <c r="L17" s="591"/>
      <c r="M17" s="579"/>
      <c r="N17" s="585"/>
      <c r="O17" s="571"/>
    </row>
    <row r="18" spans="1:15" s="17" customFormat="1" ht="28.5" customHeight="1">
      <c r="A18" s="595"/>
      <c r="B18" s="595"/>
      <c r="C18" s="601"/>
      <c r="D18" s="606"/>
      <c r="E18" s="595"/>
      <c r="F18" s="52">
        <v>45901</v>
      </c>
      <c r="G18" s="52">
        <v>46021</v>
      </c>
      <c r="H18" s="593"/>
      <c r="I18" s="593"/>
      <c r="J18" s="593"/>
      <c r="K18" s="579"/>
      <c r="L18" s="591"/>
      <c r="M18" s="579"/>
      <c r="N18" s="585"/>
      <c r="O18" s="571"/>
    </row>
    <row r="19" spans="1:15" s="17" customFormat="1" ht="49.5" customHeight="1">
      <c r="A19" s="595"/>
      <c r="B19" s="595"/>
      <c r="C19" s="55" t="s">
        <v>265</v>
      </c>
      <c r="D19" s="51" t="s">
        <v>178</v>
      </c>
      <c r="E19" s="55" t="s">
        <v>266</v>
      </c>
      <c r="F19" s="52">
        <v>45748</v>
      </c>
      <c r="G19" s="52">
        <v>45838</v>
      </c>
      <c r="H19" s="56">
        <v>0.2</v>
      </c>
      <c r="I19" s="56">
        <v>1</v>
      </c>
      <c r="J19" s="53">
        <f t="shared" ref="J19:J22" si="2">+I19*H19</f>
        <v>0.2</v>
      </c>
      <c r="K19" s="579"/>
      <c r="L19" s="591"/>
      <c r="M19" s="579"/>
      <c r="N19" s="585"/>
      <c r="O19" s="571"/>
    </row>
    <row r="20" spans="1:15" s="17" customFormat="1" ht="44.25" customHeight="1">
      <c r="A20" s="595"/>
      <c r="B20" s="595"/>
      <c r="C20" s="55" t="s">
        <v>267</v>
      </c>
      <c r="D20" s="57" t="s">
        <v>178</v>
      </c>
      <c r="E20" s="55" t="s">
        <v>268</v>
      </c>
      <c r="F20" s="52">
        <v>45901</v>
      </c>
      <c r="G20" s="52">
        <v>46021</v>
      </c>
      <c r="H20" s="56">
        <v>0.2</v>
      </c>
      <c r="I20" s="56"/>
      <c r="J20" s="56">
        <f t="shared" si="2"/>
        <v>0</v>
      </c>
      <c r="K20" s="579"/>
      <c r="L20" s="591"/>
      <c r="M20" s="579"/>
      <c r="N20" s="585"/>
      <c r="O20" s="571"/>
    </row>
    <row r="21" spans="1:15" s="17" customFormat="1" ht="44.25" customHeight="1">
      <c r="A21" s="595"/>
      <c r="B21" s="595"/>
      <c r="C21" s="55" t="s">
        <v>269</v>
      </c>
      <c r="D21" s="57" t="s">
        <v>240</v>
      </c>
      <c r="E21" s="55" t="s">
        <v>270</v>
      </c>
      <c r="F21" s="52">
        <v>45748</v>
      </c>
      <c r="G21" s="52">
        <v>45838</v>
      </c>
      <c r="H21" s="56">
        <v>0.2</v>
      </c>
      <c r="I21" s="56">
        <v>1</v>
      </c>
      <c r="J21" s="56">
        <f t="shared" si="2"/>
        <v>0.2</v>
      </c>
      <c r="K21" s="579"/>
      <c r="L21" s="591"/>
      <c r="M21" s="579"/>
      <c r="N21" s="585"/>
      <c r="O21" s="571"/>
    </row>
    <row r="22" spans="1:15" s="17" customFormat="1" ht="32.25" customHeight="1">
      <c r="A22" s="595"/>
      <c r="B22" s="595"/>
      <c r="C22" s="601" t="s">
        <v>271</v>
      </c>
      <c r="D22" s="596" t="s">
        <v>240</v>
      </c>
      <c r="E22" s="595" t="s">
        <v>272</v>
      </c>
      <c r="F22" s="52">
        <v>45748</v>
      </c>
      <c r="G22" s="52">
        <v>45838</v>
      </c>
      <c r="H22" s="581">
        <v>0.2</v>
      </c>
      <c r="I22" s="581">
        <v>0.5</v>
      </c>
      <c r="J22" s="581">
        <f t="shared" si="2"/>
        <v>0.1</v>
      </c>
      <c r="K22" s="579"/>
      <c r="L22" s="591"/>
      <c r="M22" s="579"/>
      <c r="N22" s="585"/>
      <c r="O22" s="571"/>
    </row>
    <row r="23" spans="1:15" s="17" customFormat="1" ht="40.5" customHeight="1">
      <c r="A23" s="595"/>
      <c r="B23" s="595"/>
      <c r="C23" s="601"/>
      <c r="D23" s="596"/>
      <c r="E23" s="595"/>
      <c r="F23" s="52">
        <v>45901</v>
      </c>
      <c r="G23" s="52">
        <v>46021</v>
      </c>
      <c r="H23" s="583"/>
      <c r="I23" s="583"/>
      <c r="J23" s="583"/>
      <c r="K23" s="580"/>
      <c r="L23" s="592"/>
      <c r="M23" s="580"/>
      <c r="N23" s="586"/>
      <c r="O23" s="572"/>
    </row>
    <row r="24" spans="1:15" ht="21" customHeight="1">
      <c r="A24" s="619" t="s">
        <v>242</v>
      </c>
      <c r="B24" s="619" t="s">
        <v>243</v>
      </c>
      <c r="C24" s="58"/>
      <c r="D24" s="59"/>
      <c r="E24" s="60"/>
      <c r="F24" s="61"/>
      <c r="G24" s="61"/>
      <c r="H24" s="62"/>
      <c r="I24" s="62"/>
      <c r="J24" s="62"/>
      <c r="K24" s="63"/>
      <c r="L24" s="64"/>
      <c r="M24" s="63">
        <f>AVERAGE(M6:M23)</f>
        <v>0.78379999999999994</v>
      </c>
      <c r="N24" s="65"/>
      <c r="O24" s="60"/>
    </row>
    <row r="25" spans="1:15" ht="18" customHeight="1">
      <c r="A25" s="619"/>
      <c r="B25" s="619"/>
      <c r="C25" s="58"/>
      <c r="D25" s="59"/>
      <c r="E25" s="60"/>
      <c r="F25" s="61"/>
      <c r="G25" s="61"/>
      <c r="H25" s="62"/>
      <c r="I25" s="62"/>
      <c r="J25" s="62"/>
      <c r="K25" s="63"/>
      <c r="L25" s="64"/>
      <c r="M25" s="63"/>
      <c r="N25" s="65"/>
      <c r="O25" s="60"/>
    </row>
    <row r="26" spans="1:15" ht="19.5" customHeight="1">
      <c r="A26" s="619"/>
      <c r="B26" s="619"/>
      <c r="C26" s="58"/>
      <c r="D26" s="59"/>
      <c r="E26" s="60"/>
      <c r="F26" s="61"/>
      <c r="G26" s="61"/>
      <c r="H26" s="62"/>
      <c r="I26" s="62"/>
      <c r="J26" s="62"/>
      <c r="K26" s="63"/>
      <c r="L26" s="64"/>
      <c r="M26" s="63"/>
      <c r="N26" s="65"/>
      <c r="O26" s="60"/>
    </row>
    <row r="27" spans="1:15" ht="6.75" customHeight="1">
      <c r="A27" s="619"/>
      <c r="B27" s="619"/>
      <c r="C27" s="58"/>
      <c r="D27" s="59"/>
      <c r="E27" s="60"/>
      <c r="F27" s="61"/>
      <c r="G27" s="61"/>
      <c r="H27" s="62"/>
      <c r="I27" s="62"/>
      <c r="J27" s="62"/>
      <c r="K27" s="63"/>
      <c r="L27" s="64"/>
      <c r="M27" s="63"/>
      <c r="N27" s="65"/>
      <c r="O27" s="60"/>
    </row>
    <row r="28" spans="1:15" ht="44.25" customHeight="1">
      <c r="A28" s="619"/>
      <c r="B28" s="619"/>
      <c r="C28" s="58"/>
      <c r="D28" s="59"/>
      <c r="E28" s="60"/>
      <c r="F28" s="61"/>
      <c r="G28" s="61"/>
      <c r="H28" s="62"/>
      <c r="I28" s="62"/>
      <c r="J28" s="62"/>
      <c r="K28" s="63"/>
      <c r="L28" s="64"/>
      <c r="M28" s="63"/>
      <c r="N28" s="65"/>
      <c r="O28" s="60"/>
    </row>
    <row r="29" spans="1:15" ht="44.25" customHeight="1">
      <c r="A29" s="60"/>
      <c r="B29" s="59"/>
      <c r="C29" s="58"/>
      <c r="D29" s="59"/>
      <c r="E29" s="60"/>
      <c r="F29" s="61"/>
      <c r="G29" s="61"/>
      <c r="H29" s="62"/>
      <c r="I29" s="62"/>
      <c r="J29" s="62"/>
      <c r="K29" s="63"/>
      <c r="L29" s="64"/>
      <c r="M29" s="63"/>
      <c r="N29" s="65"/>
      <c r="O29" s="60"/>
    </row>
    <row r="30" spans="1:15" ht="44.25" customHeight="1">
      <c r="A30" s="60"/>
      <c r="B30" s="59"/>
      <c r="C30" s="58"/>
      <c r="D30" s="59"/>
      <c r="E30" s="60"/>
      <c r="F30" s="61"/>
      <c r="G30" s="61"/>
      <c r="H30" s="62"/>
      <c r="I30" s="62"/>
      <c r="J30" s="62"/>
      <c r="K30" s="63"/>
      <c r="L30" s="64"/>
      <c r="M30" s="63"/>
      <c r="N30" s="65"/>
      <c r="O30" s="60"/>
    </row>
    <row r="31" spans="1:15" ht="44.25" customHeight="1">
      <c r="A31" s="60"/>
      <c r="B31" s="59"/>
      <c r="C31" s="58"/>
      <c r="D31" s="59"/>
      <c r="E31" s="60"/>
      <c r="F31" s="61"/>
      <c r="G31" s="61"/>
      <c r="H31" s="62"/>
      <c r="I31" s="62"/>
      <c r="J31" s="62"/>
      <c r="K31" s="63"/>
      <c r="L31" s="64"/>
      <c r="M31" s="63"/>
      <c r="N31" s="65"/>
      <c r="O31" s="60"/>
    </row>
    <row r="32" spans="1:15" ht="44.25" customHeight="1">
      <c r="A32" s="60"/>
      <c r="B32" s="59"/>
      <c r="C32" s="58"/>
      <c r="D32" s="59"/>
      <c r="E32" s="60"/>
      <c r="F32" s="61"/>
      <c r="G32" s="61"/>
      <c r="H32" s="62"/>
      <c r="I32" s="62"/>
      <c r="J32" s="62"/>
      <c r="K32" s="63"/>
      <c r="L32" s="64"/>
      <c r="M32" s="63"/>
      <c r="N32" s="65"/>
      <c r="O32" s="60"/>
    </row>
  </sheetData>
  <mergeCells count="54">
    <mergeCell ref="A1:A3"/>
    <mergeCell ref="A4:A5"/>
    <mergeCell ref="A6:A9"/>
    <mergeCell ref="A10:A15"/>
    <mergeCell ref="C11:C12"/>
    <mergeCell ref="C13:C15"/>
    <mergeCell ref="A16:A23"/>
    <mergeCell ref="A24:A28"/>
    <mergeCell ref="B6:B9"/>
    <mergeCell ref="B10:B15"/>
    <mergeCell ref="B16:B23"/>
    <mergeCell ref="B24:B28"/>
    <mergeCell ref="C16:C18"/>
    <mergeCell ref="C22:C23"/>
    <mergeCell ref="D11:D12"/>
    <mergeCell ref="D13:D15"/>
    <mergeCell ref="D16:D18"/>
    <mergeCell ref="D22:D23"/>
    <mergeCell ref="E16:E18"/>
    <mergeCell ref="E22:E23"/>
    <mergeCell ref="H4:H5"/>
    <mergeCell ref="H11:H12"/>
    <mergeCell ref="H13:H15"/>
    <mergeCell ref="H16:H18"/>
    <mergeCell ref="H22:H23"/>
    <mergeCell ref="F4:G4"/>
    <mergeCell ref="E4:E5"/>
    <mergeCell ref="E11:E12"/>
    <mergeCell ref="E13:E15"/>
    <mergeCell ref="L16:L23"/>
    <mergeCell ref="I11:I12"/>
    <mergeCell ref="I13:I15"/>
    <mergeCell ref="I16:I18"/>
    <mergeCell ref="I22:I23"/>
    <mergeCell ref="J11:J12"/>
    <mergeCell ref="J13:J15"/>
    <mergeCell ref="J16:J18"/>
    <mergeCell ref="J22:J23"/>
    <mergeCell ref="O4:O5"/>
    <mergeCell ref="O6:O9"/>
    <mergeCell ref="O10:O15"/>
    <mergeCell ref="O16:O23"/>
    <mergeCell ref="B1:O3"/>
    <mergeCell ref="M6:M9"/>
    <mergeCell ref="M10:M15"/>
    <mergeCell ref="M16:M23"/>
    <mergeCell ref="N6:N9"/>
    <mergeCell ref="N10:N15"/>
    <mergeCell ref="N16:N23"/>
    <mergeCell ref="K6:K9"/>
    <mergeCell ref="K10:K15"/>
    <mergeCell ref="K16:K23"/>
    <mergeCell ref="L6:L9"/>
    <mergeCell ref="L10:L15"/>
  </mergeCells>
  <pageMargins left="0.7" right="0.7" top="0.75" bottom="0.75" header="0.3" footer="0.3"/>
  <pageSetup scale="42" orientation="landscape" r:id="rId1"/>
  <colBreaks count="1" manualBreakCount="1">
    <brk id="15"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L19"/>
  <sheetViews>
    <sheetView workbookViewId="0">
      <selection activeCell="I14" sqref="I14"/>
    </sheetView>
  </sheetViews>
  <sheetFormatPr baseColWidth="10" defaultColWidth="11" defaultRowHeight="15"/>
  <cols>
    <col min="1" max="1" width="19.42578125" customWidth="1"/>
    <col min="2" max="2" width="18.7109375" customWidth="1"/>
    <col min="3" max="3" width="43.42578125" customWidth="1"/>
    <col min="4" max="4" width="18.140625" customWidth="1"/>
    <col min="5" max="5" width="25" customWidth="1"/>
    <col min="6" max="6" width="12.85546875" customWidth="1"/>
    <col min="7" max="7" width="12.7109375" customWidth="1"/>
    <col min="8" max="8" width="13.28515625" customWidth="1"/>
    <col min="9" max="9" width="13.5703125" customWidth="1"/>
    <col min="10" max="10" width="13.28515625" customWidth="1"/>
    <col min="11" max="11" width="15.140625" customWidth="1"/>
    <col min="12" max="12" width="14.28515625" customWidth="1"/>
    <col min="13" max="13" width="15.42578125" customWidth="1"/>
    <col min="14" max="14" width="18.5703125" customWidth="1"/>
    <col min="15" max="15" width="16" customWidth="1"/>
  </cols>
  <sheetData>
    <row r="1" spans="1:90">
      <c r="A1" s="288"/>
      <c r="B1" s="576" t="s">
        <v>273</v>
      </c>
      <c r="C1" s="576"/>
      <c r="D1" s="576"/>
      <c r="E1" s="576"/>
      <c r="F1" s="576"/>
      <c r="G1" s="576"/>
      <c r="H1" s="576"/>
      <c r="I1" s="576"/>
      <c r="J1" s="576"/>
      <c r="K1" s="576"/>
      <c r="L1" s="576"/>
      <c r="M1" s="576"/>
      <c r="N1" s="576"/>
      <c r="O1" s="576"/>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88"/>
      <c r="B2" s="576"/>
      <c r="C2" s="576"/>
      <c r="D2" s="576"/>
      <c r="E2" s="576"/>
      <c r="F2" s="576"/>
      <c r="G2" s="576"/>
      <c r="H2" s="576"/>
      <c r="I2" s="576"/>
      <c r="J2" s="576"/>
      <c r="K2" s="576"/>
      <c r="L2" s="576"/>
      <c r="M2" s="576"/>
      <c r="N2" s="576"/>
      <c r="O2" s="576"/>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289"/>
      <c r="B3" s="577"/>
      <c r="C3" s="577"/>
      <c r="D3" s="577"/>
      <c r="E3" s="577"/>
      <c r="F3" s="577"/>
      <c r="G3" s="577"/>
      <c r="H3" s="577"/>
      <c r="I3" s="577"/>
      <c r="J3" s="577"/>
      <c r="K3" s="577"/>
      <c r="L3" s="577"/>
      <c r="M3" s="577"/>
      <c r="N3" s="577"/>
      <c r="O3" s="57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13" t="s">
        <v>12</v>
      </c>
      <c r="B4" s="42" t="s">
        <v>13</v>
      </c>
      <c r="C4" s="43" t="s">
        <v>14</v>
      </c>
      <c r="D4" s="133" t="s">
        <v>13</v>
      </c>
      <c r="E4" s="597" t="s">
        <v>15</v>
      </c>
      <c r="F4" s="599" t="s">
        <v>16</v>
      </c>
      <c r="G4" s="600"/>
      <c r="H4" s="597" t="s">
        <v>17</v>
      </c>
      <c r="I4" s="46" t="s">
        <v>18</v>
      </c>
      <c r="J4" s="42" t="s">
        <v>19</v>
      </c>
      <c r="K4" s="46" t="s">
        <v>20</v>
      </c>
      <c r="L4" s="46" t="s">
        <v>19</v>
      </c>
      <c r="M4" s="46" t="s">
        <v>21</v>
      </c>
      <c r="N4" s="47" t="s">
        <v>22</v>
      </c>
      <c r="O4" s="568"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14"/>
      <c r="B5" s="133" t="s">
        <v>24</v>
      </c>
      <c r="C5" s="134" t="s">
        <v>25</v>
      </c>
      <c r="D5" s="44" t="s">
        <v>26</v>
      </c>
      <c r="E5" s="598"/>
      <c r="F5" s="44" t="s">
        <v>27</v>
      </c>
      <c r="G5" s="44" t="s">
        <v>28</v>
      </c>
      <c r="H5" s="598"/>
      <c r="I5" s="46" t="s">
        <v>29</v>
      </c>
      <c r="J5" s="42" t="s">
        <v>30</v>
      </c>
      <c r="K5" s="46" t="s">
        <v>31</v>
      </c>
      <c r="L5" s="46" t="s">
        <v>12</v>
      </c>
      <c r="M5" s="46" t="s">
        <v>12</v>
      </c>
      <c r="N5" s="48" t="s">
        <v>32</v>
      </c>
      <c r="O5" s="569"/>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ht="48.75" customHeight="1">
      <c r="A6" s="533" t="s">
        <v>274</v>
      </c>
      <c r="B6" s="281" t="s">
        <v>138</v>
      </c>
      <c r="C6" s="534" t="s">
        <v>275</v>
      </c>
      <c r="D6" s="281" t="s">
        <v>169</v>
      </c>
      <c r="E6" s="522" t="s">
        <v>276</v>
      </c>
      <c r="F6" s="25">
        <v>45658</v>
      </c>
      <c r="G6" s="25">
        <v>45838</v>
      </c>
      <c r="H6" s="522">
        <v>0.25</v>
      </c>
      <c r="I6" s="522">
        <v>0.5</v>
      </c>
      <c r="J6" s="522">
        <f>+I6*H6</f>
        <v>0.125</v>
      </c>
      <c r="K6" s="525">
        <v>1</v>
      </c>
      <c r="L6" s="525">
        <f>SUM(J6:J14)*K6</f>
        <v>0.4375</v>
      </c>
      <c r="M6" s="564">
        <f>+L6/K6</f>
        <v>0.4375</v>
      </c>
      <c r="N6" s="565">
        <v>32000000</v>
      </c>
      <c r="O6" s="566" t="s">
        <v>38</v>
      </c>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row>
    <row r="7" spans="1:90" ht="42.75" customHeight="1">
      <c r="A7" s="533"/>
      <c r="B7" s="282"/>
      <c r="C7" s="536"/>
      <c r="D7" s="292"/>
      <c r="E7" s="524"/>
      <c r="F7" s="25">
        <v>45839</v>
      </c>
      <c r="G7" s="25">
        <v>46022</v>
      </c>
      <c r="H7" s="524"/>
      <c r="I7" s="524"/>
      <c r="J7" s="524"/>
      <c r="K7" s="525"/>
      <c r="L7" s="525"/>
      <c r="M7" s="564"/>
      <c r="N7" s="565"/>
      <c r="O7" s="566"/>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row>
    <row r="8" spans="1:90" ht="24.75" customHeight="1">
      <c r="A8" s="533"/>
      <c r="B8" s="282"/>
      <c r="C8" s="534" t="s">
        <v>277</v>
      </c>
      <c r="D8" s="281" t="s">
        <v>169</v>
      </c>
      <c r="E8" s="522" t="s">
        <v>278</v>
      </c>
      <c r="F8" s="25">
        <v>45658</v>
      </c>
      <c r="G8" s="25">
        <v>45747</v>
      </c>
      <c r="H8" s="522">
        <v>0.25</v>
      </c>
      <c r="I8" s="522">
        <v>0.75</v>
      </c>
      <c r="J8" s="522">
        <f>+I8*H8</f>
        <v>0.1875</v>
      </c>
      <c r="K8" s="525"/>
      <c r="L8" s="525"/>
      <c r="M8" s="564"/>
      <c r="N8" s="565"/>
      <c r="O8" s="566"/>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row>
    <row r="9" spans="1:90" ht="24.75" customHeight="1">
      <c r="A9" s="533"/>
      <c r="B9" s="282"/>
      <c r="C9" s="535"/>
      <c r="D9" s="282"/>
      <c r="E9" s="523"/>
      <c r="F9" s="25">
        <v>45748</v>
      </c>
      <c r="G9" s="25">
        <v>45838</v>
      </c>
      <c r="H9" s="523"/>
      <c r="I9" s="523"/>
      <c r="J9" s="523"/>
      <c r="K9" s="525"/>
      <c r="L9" s="525"/>
      <c r="M9" s="564"/>
      <c r="N9" s="565"/>
      <c r="O9" s="566"/>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row>
    <row r="10" spans="1:90" ht="26.25" customHeight="1">
      <c r="A10" s="533"/>
      <c r="B10" s="282"/>
      <c r="C10" s="535"/>
      <c r="D10" s="282"/>
      <c r="E10" s="523"/>
      <c r="F10" s="25">
        <v>45839</v>
      </c>
      <c r="G10" s="25">
        <v>45930</v>
      </c>
      <c r="H10" s="523"/>
      <c r="I10" s="523"/>
      <c r="J10" s="523"/>
      <c r="K10" s="525"/>
      <c r="L10" s="525"/>
      <c r="M10" s="564"/>
      <c r="N10" s="565"/>
      <c r="O10" s="566"/>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row>
    <row r="11" spans="1:90" ht="29.25" customHeight="1">
      <c r="A11" s="533"/>
      <c r="B11" s="282"/>
      <c r="C11" s="536"/>
      <c r="D11" s="292"/>
      <c r="E11" s="524"/>
      <c r="F11" s="25">
        <v>45931</v>
      </c>
      <c r="G11" s="25">
        <v>46022</v>
      </c>
      <c r="H11" s="524"/>
      <c r="I11" s="524"/>
      <c r="J11" s="524"/>
      <c r="K11" s="525"/>
      <c r="L11" s="525"/>
      <c r="M11" s="564"/>
      <c r="N11" s="565"/>
      <c r="O11" s="566"/>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row>
    <row r="12" spans="1:90" ht="30.75" customHeight="1">
      <c r="A12" s="533"/>
      <c r="B12" s="282"/>
      <c r="C12" s="534" t="s">
        <v>279</v>
      </c>
      <c r="D12" s="281" t="s">
        <v>169</v>
      </c>
      <c r="E12" s="522" t="s">
        <v>280</v>
      </c>
      <c r="F12" s="25">
        <v>45658</v>
      </c>
      <c r="G12" s="25">
        <v>45838</v>
      </c>
      <c r="H12" s="522">
        <v>0.25</v>
      </c>
      <c r="I12" s="522">
        <v>0.5</v>
      </c>
      <c r="J12" s="522">
        <f>+I12*H12</f>
        <v>0.125</v>
      </c>
      <c r="K12" s="525"/>
      <c r="L12" s="525"/>
      <c r="M12" s="564"/>
      <c r="N12" s="565"/>
      <c r="O12" s="566"/>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row>
    <row r="13" spans="1:90" ht="33" customHeight="1">
      <c r="A13" s="533"/>
      <c r="B13" s="292"/>
      <c r="C13" s="536"/>
      <c r="D13" s="292"/>
      <c r="E13" s="524"/>
      <c r="F13" s="25">
        <v>45839</v>
      </c>
      <c r="G13" s="25">
        <v>46022</v>
      </c>
      <c r="H13" s="524"/>
      <c r="I13" s="524"/>
      <c r="J13" s="524"/>
      <c r="K13" s="525"/>
      <c r="L13" s="525"/>
      <c r="M13" s="564"/>
      <c r="N13" s="565"/>
      <c r="O13" s="566"/>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row>
    <row r="14" spans="1:90" s="2" customFormat="1" ht="72.75" customHeight="1">
      <c r="A14" s="533"/>
      <c r="B14" s="35" t="s">
        <v>53</v>
      </c>
      <c r="C14" s="137" t="s">
        <v>281</v>
      </c>
      <c r="D14" s="45" t="s">
        <v>55</v>
      </c>
      <c r="E14" s="24" t="s">
        <v>282</v>
      </c>
      <c r="F14" s="25">
        <v>45809</v>
      </c>
      <c r="G14" s="25">
        <v>46021</v>
      </c>
      <c r="H14" s="24">
        <v>0.25</v>
      </c>
      <c r="I14" s="24"/>
      <c r="J14" s="24">
        <f>+I14*H14</f>
        <v>0</v>
      </c>
      <c r="K14" s="525"/>
      <c r="L14" s="525"/>
      <c r="M14" s="564"/>
      <c r="N14" s="565"/>
      <c r="O14" s="566"/>
      <c r="P14" s="49"/>
      <c r="Q14" s="49"/>
      <c r="R14" s="49"/>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49"/>
      <c r="BM14" s="49"/>
      <c r="BN14" s="49"/>
      <c r="BO14" s="49"/>
      <c r="BP14" s="49"/>
      <c r="BQ14" s="49"/>
      <c r="BR14" s="49"/>
      <c r="BS14" s="49"/>
      <c r="BT14" s="49"/>
      <c r="BU14" s="49"/>
      <c r="BV14" s="49"/>
      <c r="BW14" s="49"/>
      <c r="BX14" s="49"/>
      <c r="BY14" s="49"/>
      <c r="BZ14" s="49"/>
      <c r="CA14" s="49"/>
      <c r="CB14" s="49"/>
      <c r="CC14" s="49"/>
      <c r="CD14" s="49"/>
      <c r="CE14" s="49"/>
      <c r="CF14" s="49"/>
      <c r="CG14" s="49"/>
      <c r="CH14" s="49"/>
      <c r="CI14" s="49"/>
      <c r="CJ14" s="49"/>
      <c r="CK14" s="49"/>
      <c r="CL14" s="49"/>
    </row>
    <row r="15" spans="1:90">
      <c r="A15" s="619" t="s">
        <v>283</v>
      </c>
      <c r="B15" s="619" t="s">
        <v>58</v>
      </c>
      <c r="M15" s="40">
        <f>AVERAGE(M6)</f>
        <v>0.4375</v>
      </c>
    </row>
    <row r="16" spans="1:90">
      <c r="A16" s="619"/>
      <c r="B16" s="619"/>
    </row>
    <row r="17" spans="1:2">
      <c r="A17" s="619"/>
      <c r="B17" s="619"/>
    </row>
    <row r="18" spans="1:2">
      <c r="A18" s="619"/>
      <c r="B18" s="619"/>
    </row>
    <row r="19" spans="1:2" ht="30" customHeight="1">
      <c r="A19" s="619"/>
      <c r="B19" s="619"/>
    </row>
  </sheetData>
  <mergeCells count="34">
    <mergeCell ref="A15:A19"/>
    <mergeCell ref="B6:B13"/>
    <mergeCell ref="B15:B19"/>
    <mergeCell ref="C6:C7"/>
    <mergeCell ref="C8:C11"/>
    <mergeCell ref="C12:C13"/>
    <mergeCell ref="A1:A3"/>
    <mergeCell ref="A4:A5"/>
    <mergeCell ref="A6:A14"/>
    <mergeCell ref="D6:D7"/>
    <mergeCell ref="D8:D11"/>
    <mergeCell ref="D12:D13"/>
    <mergeCell ref="B1:O3"/>
    <mergeCell ref="K6:K14"/>
    <mergeCell ref="L6:L14"/>
    <mergeCell ref="M6:M14"/>
    <mergeCell ref="E12:E13"/>
    <mergeCell ref="H4:H5"/>
    <mergeCell ref="H6:H7"/>
    <mergeCell ref="N6:N14"/>
    <mergeCell ref="O4:O5"/>
    <mergeCell ref="O6:O14"/>
    <mergeCell ref="E4:E5"/>
    <mergeCell ref="J8:J11"/>
    <mergeCell ref="J12:J13"/>
    <mergeCell ref="H8:H11"/>
    <mergeCell ref="H12:H13"/>
    <mergeCell ref="F4:G4"/>
    <mergeCell ref="E6:E7"/>
    <mergeCell ref="E8:E11"/>
    <mergeCell ref="I6:I7"/>
    <mergeCell ref="I8:I11"/>
    <mergeCell ref="I12:I13"/>
    <mergeCell ref="J6:J7"/>
  </mergeCells>
  <pageMargins left="0.7" right="0.7" top="0.75" bottom="0.75" header="0.3" footer="0.3"/>
  <pageSetup orientation="portrait"/>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2" tint="-0.749992370372631"/>
  </sheetPr>
  <dimension ref="A1:K39"/>
  <sheetViews>
    <sheetView topLeftCell="A10" workbookViewId="0">
      <selection sqref="A1:B6"/>
    </sheetView>
  </sheetViews>
  <sheetFormatPr baseColWidth="10" defaultColWidth="11" defaultRowHeight="15"/>
  <sheetData>
    <row r="1" spans="1:11" ht="15" customHeight="1">
      <c r="A1" s="288"/>
      <c r="B1" s="288"/>
      <c r="C1" s="293" t="s">
        <v>284</v>
      </c>
      <c r="D1" s="293"/>
      <c r="E1" s="293"/>
      <c r="F1" s="293"/>
      <c r="G1" s="293"/>
      <c r="H1" s="293"/>
      <c r="I1" s="293"/>
      <c r="J1" s="293"/>
      <c r="K1" s="293"/>
    </row>
    <row r="2" spans="1:11" ht="15" customHeight="1">
      <c r="A2" s="288"/>
      <c r="B2" s="288"/>
      <c r="C2" s="293"/>
      <c r="D2" s="293"/>
      <c r="E2" s="293"/>
      <c r="F2" s="293"/>
      <c r="G2" s="293"/>
      <c r="H2" s="293"/>
      <c r="I2" s="293"/>
      <c r="J2" s="293"/>
      <c r="K2" s="293"/>
    </row>
    <row r="3" spans="1:11" ht="15" customHeight="1">
      <c r="A3" s="288"/>
      <c r="B3" s="288"/>
      <c r="C3" s="293"/>
      <c r="D3" s="293"/>
      <c r="E3" s="293"/>
      <c r="F3" s="293"/>
      <c r="G3" s="293"/>
      <c r="H3" s="293"/>
      <c r="I3" s="293"/>
      <c r="J3" s="293"/>
      <c r="K3" s="293"/>
    </row>
    <row r="4" spans="1:11" ht="15" customHeight="1">
      <c r="A4" s="288"/>
      <c r="B4" s="288"/>
      <c r="C4" s="293"/>
      <c r="D4" s="293"/>
      <c r="E4" s="293"/>
      <c r="F4" s="293"/>
      <c r="G4" s="293"/>
      <c r="H4" s="293"/>
      <c r="I4" s="293"/>
      <c r="J4" s="293"/>
      <c r="K4" s="293"/>
    </row>
    <row r="5" spans="1:11" ht="15" customHeight="1">
      <c r="A5" s="288"/>
      <c r="B5" s="288"/>
      <c r="C5" s="293"/>
      <c r="D5" s="293"/>
      <c r="E5" s="293"/>
      <c r="F5" s="293"/>
      <c r="G5" s="293"/>
      <c r="H5" s="293"/>
      <c r="I5" s="293"/>
      <c r="J5" s="293"/>
      <c r="K5" s="293"/>
    </row>
    <row r="6" spans="1:11" ht="15" customHeight="1">
      <c r="A6" s="288"/>
      <c r="B6" s="288"/>
      <c r="C6" s="293"/>
      <c r="D6" s="293"/>
      <c r="E6" s="293"/>
      <c r="F6" s="293"/>
      <c r="G6" s="293"/>
      <c r="H6" s="293"/>
      <c r="I6" s="293"/>
      <c r="J6" s="293"/>
      <c r="K6" s="293"/>
    </row>
    <row r="7" spans="1:11">
      <c r="A7" s="288"/>
      <c r="B7" s="288"/>
      <c r="C7" s="288"/>
      <c r="D7" s="288"/>
      <c r="E7" s="288"/>
      <c r="F7" s="288"/>
      <c r="G7" s="288"/>
      <c r="H7" s="288"/>
      <c r="I7" s="288"/>
      <c r="J7" s="288"/>
      <c r="K7" s="288"/>
    </row>
    <row r="8" spans="1:11">
      <c r="A8" s="288"/>
      <c r="B8" s="288"/>
      <c r="C8" s="288"/>
      <c r="D8" s="288"/>
      <c r="E8" s="288"/>
      <c r="F8" s="288"/>
      <c r="G8" s="288"/>
      <c r="H8" s="288"/>
      <c r="I8" s="288"/>
      <c r="J8" s="288"/>
      <c r="K8" s="288"/>
    </row>
    <row r="9" spans="1:11">
      <c r="A9" s="288"/>
      <c r="B9" s="288"/>
      <c r="C9" s="288"/>
      <c r="D9" s="288"/>
      <c r="E9" s="288"/>
      <c r="F9" s="288"/>
      <c r="G9" s="288"/>
      <c r="H9" s="288"/>
      <c r="I9" s="288"/>
      <c r="J9" s="288"/>
      <c r="K9" s="288"/>
    </row>
    <row r="10" spans="1:11">
      <c r="A10" s="288"/>
      <c r="B10" s="288"/>
      <c r="C10" s="288"/>
      <c r="D10" s="288"/>
      <c r="E10" s="288"/>
      <c r="F10" s="288"/>
      <c r="G10" s="288"/>
      <c r="H10" s="288"/>
      <c r="I10" s="288"/>
      <c r="J10" s="288"/>
      <c r="K10" s="288"/>
    </row>
    <row r="11" spans="1:11">
      <c r="A11" s="288"/>
      <c r="B11" s="288"/>
      <c r="C11" s="288"/>
      <c r="D11" s="288"/>
      <c r="E11" s="288"/>
      <c r="F11" s="288"/>
      <c r="G11" s="288"/>
      <c r="H11" s="288"/>
      <c r="I11" s="288"/>
      <c r="J11" s="288"/>
      <c r="K11" s="288"/>
    </row>
    <row r="12" spans="1:11">
      <c r="A12" s="288"/>
      <c r="B12" s="288"/>
      <c r="C12" s="288"/>
      <c r="D12" s="288"/>
      <c r="E12" s="288"/>
      <c r="F12" s="288"/>
      <c r="G12" s="288"/>
      <c r="H12" s="288"/>
      <c r="I12" s="288"/>
      <c r="J12" s="288"/>
      <c r="K12" s="288"/>
    </row>
    <row r="13" spans="1:11">
      <c r="A13" s="288"/>
      <c r="B13" s="288"/>
      <c r="C13" s="288"/>
      <c r="D13" s="288"/>
      <c r="E13" s="288"/>
      <c r="F13" s="288"/>
      <c r="G13" s="288"/>
      <c r="H13" s="288"/>
      <c r="I13" s="288"/>
      <c r="J13" s="288"/>
      <c r="K13" s="288"/>
    </row>
    <row r="14" spans="1:11">
      <c r="A14" s="288"/>
      <c r="B14" s="288"/>
      <c r="C14" s="288"/>
      <c r="D14" s="288"/>
      <c r="E14" s="288"/>
      <c r="F14" s="288"/>
      <c r="G14" s="288"/>
      <c r="H14" s="288"/>
      <c r="I14" s="288"/>
      <c r="J14" s="288"/>
      <c r="K14" s="288"/>
    </row>
    <row r="15" spans="1:11">
      <c r="A15" s="288"/>
      <c r="B15" s="288"/>
      <c r="C15" s="288"/>
      <c r="D15" s="288"/>
      <c r="E15" s="288"/>
      <c r="F15" s="288"/>
      <c r="G15" s="288"/>
      <c r="H15" s="288"/>
      <c r="I15" s="288"/>
      <c r="J15" s="288"/>
      <c r="K15" s="288"/>
    </row>
    <row r="16" spans="1:11">
      <c r="A16" s="288"/>
      <c r="B16" s="288"/>
      <c r="C16" s="288"/>
      <c r="D16" s="288"/>
      <c r="E16" s="288"/>
      <c r="F16" s="288"/>
      <c r="G16" s="288"/>
      <c r="H16" s="288"/>
      <c r="I16" s="288"/>
      <c r="J16" s="288"/>
      <c r="K16" s="288"/>
    </row>
    <row r="17" spans="1:11">
      <c r="A17" s="288"/>
      <c r="B17" s="288"/>
      <c r="C17" s="288"/>
      <c r="D17" s="288"/>
      <c r="E17" s="288"/>
      <c r="F17" s="288"/>
      <c r="G17" s="288"/>
      <c r="H17" s="288"/>
      <c r="I17" s="288"/>
      <c r="J17" s="288"/>
      <c r="K17" s="288"/>
    </row>
    <row r="18" spans="1:11">
      <c r="A18" s="288"/>
      <c r="B18" s="288"/>
      <c r="C18" s="288"/>
      <c r="D18" s="288"/>
      <c r="E18" s="288"/>
      <c r="F18" s="288"/>
      <c r="G18" s="288"/>
      <c r="H18" s="288"/>
      <c r="I18" s="288"/>
      <c r="J18" s="288"/>
      <c r="K18" s="288"/>
    </row>
    <row r="19" spans="1:11">
      <c r="A19" s="288"/>
      <c r="B19" s="288"/>
      <c r="C19" s="288"/>
      <c r="D19" s="288"/>
      <c r="E19" s="288"/>
      <c r="F19" s="288"/>
      <c r="G19" s="288"/>
      <c r="H19" s="288"/>
      <c r="I19" s="288"/>
      <c r="J19" s="288"/>
      <c r="K19" s="288"/>
    </row>
    <row r="20" spans="1:11">
      <c r="A20" s="288"/>
      <c r="B20" s="288"/>
      <c r="C20" s="288"/>
      <c r="D20" s="288"/>
      <c r="E20" s="288"/>
      <c r="F20" s="288"/>
      <c r="G20" s="288"/>
      <c r="H20" s="288"/>
      <c r="I20" s="288"/>
      <c r="J20" s="288"/>
      <c r="K20" s="288"/>
    </row>
    <row r="21" spans="1:11">
      <c r="A21" s="288"/>
      <c r="B21" s="288"/>
      <c r="C21" s="288"/>
      <c r="D21" s="288"/>
      <c r="E21" s="288"/>
      <c r="F21" s="288"/>
      <c r="G21" s="288"/>
      <c r="H21" s="288"/>
      <c r="I21" s="288"/>
      <c r="J21" s="288"/>
      <c r="K21" s="288"/>
    </row>
    <row r="22" spans="1:11">
      <c r="A22" s="288"/>
      <c r="B22" s="288"/>
      <c r="C22" s="288"/>
      <c r="D22" s="288"/>
      <c r="E22" s="288"/>
      <c r="F22" s="288"/>
      <c r="G22" s="288"/>
      <c r="H22" s="288"/>
      <c r="I22" s="288"/>
      <c r="J22" s="288"/>
      <c r="K22" s="288"/>
    </row>
    <row r="23" spans="1:11">
      <c r="A23" s="288"/>
      <c r="B23" s="288"/>
      <c r="C23" s="288"/>
      <c r="D23" s="288"/>
      <c r="E23" s="288"/>
      <c r="F23" s="288"/>
      <c r="G23" s="288"/>
      <c r="H23" s="288"/>
      <c r="I23" s="288"/>
      <c r="J23" s="288"/>
      <c r="K23" s="288"/>
    </row>
    <row r="24" spans="1:11">
      <c r="A24" s="288"/>
      <c r="B24" s="288"/>
      <c r="C24" s="288"/>
      <c r="D24" s="288"/>
      <c r="E24" s="288"/>
      <c r="F24" s="288"/>
      <c r="G24" s="288"/>
      <c r="H24" s="288"/>
      <c r="I24" s="288"/>
      <c r="J24" s="288"/>
      <c r="K24" s="288"/>
    </row>
    <row r="25" spans="1:11">
      <c r="A25" s="288"/>
      <c r="B25" s="288"/>
      <c r="C25" s="288"/>
      <c r="D25" s="288"/>
      <c r="E25" s="288"/>
      <c r="F25" s="288"/>
      <c r="G25" s="288"/>
      <c r="H25" s="288"/>
      <c r="I25" s="288"/>
      <c r="J25" s="288"/>
      <c r="K25" s="288"/>
    </row>
    <row r="26" spans="1:11">
      <c r="A26" s="288"/>
      <c r="B26" s="288"/>
      <c r="C26" s="288"/>
      <c r="D26" s="288"/>
      <c r="E26" s="288"/>
      <c r="F26" s="288"/>
      <c r="G26" s="288"/>
      <c r="H26" s="288"/>
      <c r="I26" s="288"/>
      <c r="J26" s="288"/>
      <c r="K26" s="288"/>
    </row>
    <row r="27" spans="1:11">
      <c r="A27" s="288"/>
      <c r="B27" s="288"/>
      <c r="C27" s="288"/>
      <c r="D27" s="288"/>
      <c r="E27" s="288"/>
      <c r="F27" s="288"/>
      <c r="G27" s="288"/>
      <c r="H27" s="288"/>
      <c r="I27" s="288"/>
      <c r="J27" s="288"/>
      <c r="K27" s="288"/>
    </row>
    <row r="28" spans="1:11">
      <c r="A28" s="288"/>
      <c r="B28" s="288"/>
      <c r="C28" s="288"/>
      <c r="D28" s="288"/>
      <c r="E28" s="288"/>
      <c r="F28" s="288"/>
      <c r="G28" s="288"/>
      <c r="H28" s="288"/>
      <c r="I28" s="288"/>
      <c r="J28" s="288"/>
      <c r="K28" s="288"/>
    </row>
    <row r="29" spans="1:11">
      <c r="A29" s="288"/>
      <c r="B29" s="288"/>
      <c r="C29" s="288"/>
      <c r="D29" s="288"/>
      <c r="E29" s="288"/>
      <c r="F29" s="288"/>
      <c r="G29" s="288"/>
      <c r="H29" s="288"/>
      <c r="I29" s="288"/>
      <c r="J29" s="288"/>
      <c r="K29" s="288"/>
    </row>
    <row r="30" spans="1:11">
      <c r="A30" s="288"/>
      <c r="B30" s="288"/>
      <c r="C30" s="288"/>
      <c r="D30" s="288"/>
      <c r="E30" s="288"/>
      <c r="F30" s="288"/>
      <c r="G30" s="288"/>
      <c r="H30" s="288"/>
      <c r="I30" s="288"/>
      <c r="J30" s="288"/>
      <c r="K30" s="288"/>
    </row>
    <row r="31" spans="1:11">
      <c r="A31" s="288"/>
      <c r="B31" s="288"/>
      <c r="C31" s="288"/>
      <c r="D31" s="288"/>
      <c r="E31" s="288"/>
      <c r="F31" s="288"/>
      <c r="G31" s="288"/>
      <c r="H31" s="288"/>
      <c r="I31" s="288"/>
      <c r="J31" s="288"/>
      <c r="K31" s="288"/>
    </row>
    <row r="32" spans="1:11">
      <c r="A32" s="288"/>
      <c r="B32" s="288"/>
      <c r="C32" s="288"/>
      <c r="D32" s="288"/>
      <c r="E32" s="288"/>
      <c r="F32" s="288"/>
      <c r="G32" s="288"/>
      <c r="H32" s="288"/>
      <c r="I32" s="288"/>
      <c r="J32" s="288"/>
      <c r="K32" s="288"/>
    </row>
    <row r="33" spans="1:11">
      <c r="A33" s="288"/>
      <c r="B33" s="288"/>
      <c r="C33" s="288"/>
      <c r="D33" s="288"/>
      <c r="E33" s="288"/>
      <c r="F33" s="288"/>
      <c r="G33" s="288"/>
      <c r="H33" s="288"/>
      <c r="I33" s="288"/>
      <c r="J33" s="288"/>
      <c r="K33" s="288"/>
    </row>
    <row r="34" spans="1:11">
      <c r="A34" s="288"/>
      <c r="B34" s="288"/>
      <c r="C34" s="288"/>
      <c r="D34" s="288"/>
      <c r="E34" s="288"/>
      <c r="F34" s="288"/>
      <c r="G34" s="288"/>
      <c r="H34" s="288"/>
      <c r="I34" s="288"/>
      <c r="J34" s="288"/>
      <c r="K34" s="288"/>
    </row>
    <row r="35" spans="1:11">
      <c r="A35" s="288"/>
      <c r="B35" s="288"/>
      <c r="C35" s="288"/>
      <c r="D35" s="288"/>
      <c r="E35" s="288"/>
      <c r="F35" s="288"/>
      <c r="G35" s="288"/>
      <c r="H35" s="288"/>
      <c r="I35" s="288"/>
      <c r="J35" s="288"/>
      <c r="K35" s="288"/>
    </row>
    <row r="39" spans="1:11" ht="45">
      <c r="B39" s="41" t="s">
        <v>285</v>
      </c>
    </row>
  </sheetData>
  <mergeCells count="3">
    <mergeCell ref="A1:B6"/>
    <mergeCell ref="C1:K6"/>
    <mergeCell ref="A7:K35"/>
  </mergeCells>
  <pageMargins left="0.7" right="0.7" top="0.75" bottom="0.75" header="0.3" footer="0.3"/>
  <pageSetup orientation="portrait"/>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L14"/>
  <sheetViews>
    <sheetView topLeftCell="F1" workbookViewId="0">
      <selection activeCell="O7" sqref="O7"/>
    </sheetView>
  </sheetViews>
  <sheetFormatPr baseColWidth="10" defaultColWidth="11" defaultRowHeight="16.5"/>
  <cols>
    <col min="1" max="1" width="21.42578125" style="143" customWidth="1"/>
    <col min="2" max="2" width="14.85546875" style="143" customWidth="1"/>
    <col min="3" max="3" width="35.140625" style="143" customWidth="1"/>
    <col min="4" max="4" width="15.28515625" style="143" customWidth="1"/>
    <col min="5" max="5" width="46.28515625" style="143" customWidth="1"/>
    <col min="6" max="6" width="30.140625" style="143" customWidth="1"/>
    <col min="7" max="7" width="16.140625" style="143" customWidth="1"/>
    <col min="8" max="8" width="19.140625" style="143" customWidth="1"/>
    <col min="9" max="9" width="18.28515625" style="143" customWidth="1"/>
    <col min="10" max="10" width="37.5703125" style="143" customWidth="1"/>
    <col min="11" max="11" width="16.28515625" style="143" customWidth="1"/>
    <col min="12" max="12" width="16.140625" style="143" customWidth="1"/>
    <col min="13" max="13" width="17.85546875" style="143" customWidth="1"/>
    <col min="14" max="14" width="17.42578125" style="143" customWidth="1"/>
    <col min="15" max="15" width="16.85546875" style="143" customWidth="1"/>
    <col min="16" max="16384" width="11" style="143"/>
  </cols>
  <sheetData>
    <row r="1" spans="1:90">
      <c r="A1" s="620"/>
      <c r="B1" s="625" t="s">
        <v>286</v>
      </c>
      <c r="C1" s="625"/>
      <c r="D1" s="625"/>
      <c r="E1" s="625"/>
      <c r="F1" s="625"/>
      <c r="G1" s="625"/>
      <c r="H1" s="625"/>
      <c r="I1" s="625"/>
      <c r="J1" s="625"/>
      <c r="K1" s="625"/>
      <c r="L1" s="625"/>
      <c r="M1" s="625"/>
      <c r="N1" s="625"/>
      <c r="O1" s="625"/>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c r="BM1" s="142"/>
      <c r="BN1" s="142"/>
      <c r="BO1" s="142"/>
      <c r="BP1" s="142"/>
      <c r="BQ1" s="142"/>
      <c r="BR1" s="142"/>
      <c r="BS1" s="142"/>
      <c r="BT1" s="142"/>
      <c r="BU1" s="142"/>
      <c r="BV1" s="142"/>
      <c r="BW1" s="142"/>
      <c r="BX1" s="142"/>
      <c r="BY1" s="142"/>
      <c r="BZ1" s="142"/>
      <c r="CA1" s="142"/>
      <c r="CB1" s="142"/>
      <c r="CC1" s="142"/>
      <c r="CD1" s="142"/>
      <c r="CE1" s="142"/>
      <c r="CF1" s="142"/>
      <c r="CG1" s="142"/>
      <c r="CH1" s="142"/>
      <c r="CI1" s="142"/>
      <c r="CJ1" s="142"/>
      <c r="CK1" s="142"/>
      <c r="CL1" s="142"/>
    </row>
    <row r="2" spans="1:90" ht="30.75" customHeight="1">
      <c r="A2" s="620"/>
      <c r="B2" s="625"/>
      <c r="C2" s="625"/>
      <c r="D2" s="625"/>
      <c r="E2" s="625"/>
      <c r="F2" s="625"/>
      <c r="G2" s="625"/>
      <c r="H2" s="625"/>
      <c r="I2" s="625"/>
      <c r="J2" s="625"/>
      <c r="K2" s="625"/>
      <c r="L2" s="625"/>
      <c r="M2" s="625"/>
      <c r="N2" s="625"/>
      <c r="O2" s="625"/>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row>
    <row r="3" spans="1:90" ht="30" customHeight="1">
      <c r="A3" s="621"/>
      <c r="B3" s="626"/>
      <c r="C3" s="626"/>
      <c r="D3" s="626"/>
      <c r="E3" s="626"/>
      <c r="F3" s="626"/>
      <c r="G3" s="626"/>
      <c r="H3" s="626"/>
      <c r="I3" s="626"/>
      <c r="J3" s="626"/>
      <c r="K3" s="626"/>
      <c r="L3" s="626"/>
      <c r="M3" s="626"/>
      <c r="N3" s="626"/>
      <c r="O3" s="626"/>
      <c r="P3" s="142"/>
      <c r="Q3" s="142"/>
      <c r="R3" s="142"/>
      <c r="S3" s="142"/>
      <c r="T3" s="142"/>
      <c r="U3" s="142"/>
      <c r="V3" s="142"/>
      <c r="W3" s="142"/>
      <c r="X3" s="142"/>
      <c r="Y3" s="142"/>
      <c r="Z3" s="142"/>
      <c r="AA3" s="142"/>
      <c r="AB3" s="142"/>
      <c r="AC3" s="142"/>
      <c r="AD3" s="142"/>
      <c r="AE3" s="142"/>
      <c r="AF3" s="142"/>
      <c r="AG3" s="142"/>
      <c r="AH3" s="142"/>
      <c r="AI3" s="142"/>
      <c r="AJ3" s="142"/>
      <c r="AK3" s="142"/>
      <c r="AL3" s="142"/>
      <c r="AM3" s="142"/>
      <c r="AN3" s="142"/>
      <c r="AO3" s="142"/>
      <c r="AP3" s="142"/>
      <c r="AQ3" s="142"/>
      <c r="AR3" s="142"/>
      <c r="AS3" s="142"/>
      <c r="AT3" s="142"/>
      <c r="AU3" s="142"/>
      <c r="AV3" s="142"/>
      <c r="AW3" s="142"/>
      <c r="AX3" s="142"/>
      <c r="AY3" s="142"/>
      <c r="AZ3" s="142"/>
      <c r="BA3" s="142"/>
      <c r="BB3" s="142"/>
      <c r="BC3" s="142"/>
      <c r="BD3" s="142"/>
      <c r="BE3" s="142"/>
      <c r="BF3" s="142"/>
      <c r="BG3" s="142"/>
      <c r="BH3" s="142"/>
      <c r="BI3" s="142"/>
      <c r="BJ3" s="142"/>
      <c r="BK3" s="142"/>
      <c r="BL3" s="142"/>
      <c r="BM3" s="142"/>
      <c r="BN3" s="142"/>
      <c r="BO3" s="142"/>
      <c r="BP3" s="142"/>
      <c r="BQ3" s="142"/>
      <c r="BR3" s="142"/>
      <c r="BS3" s="142"/>
      <c r="BT3" s="142"/>
      <c r="BU3" s="142"/>
      <c r="BV3" s="142"/>
      <c r="BW3" s="142"/>
      <c r="BX3" s="142"/>
      <c r="BY3" s="142"/>
      <c r="BZ3" s="142"/>
      <c r="CA3" s="142"/>
      <c r="CB3" s="142"/>
      <c r="CC3" s="142"/>
      <c r="CD3" s="142"/>
      <c r="CE3" s="142"/>
      <c r="CF3" s="142"/>
      <c r="CG3" s="142"/>
      <c r="CH3" s="142"/>
      <c r="CI3" s="142"/>
      <c r="CJ3" s="142"/>
      <c r="CK3" s="142"/>
      <c r="CL3" s="142"/>
    </row>
    <row r="4" spans="1:90">
      <c r="A4" s="627" t="s">
        <v>287</v>
      </c>
      <c r="B4" s="627"/>
      <c r="C4" s="627"/>
      <c r="D4" s="627"/>
      <c r="E4" s="627" t="s">
        <v>288</v>
      </c>
      <c r="F4" s="627"/>
      <c r="G4" s="627"/>
      <c r="H4" s="627"/>
      <c r="I4" s="627"/>
      <c r="J4" s="627"/>
      <c r="K4" s="627" t="s">
        <v>289</v>
      </c>
      <c r="L4" s="627"/>
      <c r="M4" s="627"/>
      <c r="N4" s="627"/>
      <c r="O4" s="623" t="s">
        <v>23</v>
      </c>
    </row>
    <row r="5" spans="1:90" ht="33">
      <c r="A5" s="144" t="s">
        <v>290</v>
      </c>
      <c r="B5" s="144" t="s">
        <v>291</v>
      </c>
      <c r="C5" s="144" t="s">
        <v>292</v>
      </c>
      <c r="D5" s="144" t="s">
        <v>293</v>
      </c>
      <c r="E5" s="144" t="s">
        <v>294</v>
      </c>
      <c r="F5" s="144" t="s">
        <v>295</v>
      </c>
      <c r="G5" s="628" t="s">
        <v>296</v>
      </c>
      <c r="H5" s="629"/>
      <c r="I5" s="144" t="s">
        <v>297</v>
      </c>
      <c r="J5" s="144" t="s">
        <v>298</v>
      </c>
      <c r="K5" s="144" t="s">
        <v>299</v>
      </c>
      <c r="L5" s="144" t="s">
        <v>300</v>
      </c>
      <c r="M5" s="144" t="s">
        <v>301</v>
      </c>
      <c r="N5" s="144" t="s">
        <v>74</v>
      </c>
      <c r="O5" s="624"/>
    </row>
    <row r="6" spans="1:90" s="142" customFormat="1" ht="392.25" customHeight="1">
      <c r="A6" s="145" t="s">
        <v>302</v>
      </c>
      <c r="B6" s="145">
        <v>14016</v>
      </c>
      <c r="C6" s="146" t="s">
        <v>303</v>
      </c>
      <c r="D6" s="147" t="s">
        <v>304</v>
      </c>
      <c r="E6" s="148" t="s">
        <v>305</v>
      </c>
      <c r="F6" s="149" t="s">
        <v>306</v>
      </c>
      <c r="G6" s="630" t="s">
        <v>307</v>
      </c>
      <c r="H6" s="631"/>
      <c r="I6" s="147" t="s">
        <v>308</v>
      </c>
      <c r="J6" s="150" t="s">
        <v>353</v>
      </c>
      <c r="K6" s="151">
        <v>45658</v>
      </c>
      <c r="L6" s="151">
        <v>46022</v>
      </c>
      <c r="M6" s="151">
        <v>46022</v>
      </c>
      <c r="N6" s="147" t="s">
        <v>309</v>
      </c>
      <c r="O6" s="152">
        <v>0.75</v>
      </c>
    </row>
    <row r="9" spans="1:90">
      <c r="A9" s="622" t="s">
        <v>310</v>
      </c>
      <c r="B9" s="622" t="s">
        <v>58</v>
      </c>
    </row>
    <row r="10" spans="1:90">
      <c r="A10" s="622"/>
      <c r="B10" s="622"/>
    </row>
    <row r="11" spans="1:90">
      <c r="A11" s="622"/>
      <c r="B11" s="622"/>
    </row>
    <row r="12" spans="1:90">
      <c r="A12" s="622"/>
      <c r="B12" s="622"/>
    </row>
    <row r="13" spans="1:90" ht="30" customHeight="1">
      <c r="A13" s="622"/>
      <c r="B13" s="622"/>
    </row>
    <row r="14" spans="1:90">
      <c r="A14" s="622"/>
      <c r="B14" s="622"/>
    </row>
  </sheetData>
  <mergeCells count="10">
    <mergeCell ref="A1:A3"/>
    <mergeCell ref="A9:A14"/>
    <mergeCell ref="B9:B14"/>
    <mergeCell ref="O4:O5"/>
    <mergeCell ref="B1:O3"/>
    <mergeCell ref="A4:D4"/>
    <mergeCell ref="E4:J4"/>
    <mergeCell ref="K4:N4"/>
    <mergeCell ref="G5:H5"/>
    <mergeCell ref="G6:H6"/>
  </mergeCell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L16"/>
  <sheetViews>
    <sheetView topLeftCell="C1" workbookViewId="0">
      <selection activeCell="K13" sqref="K13"/>
    </sheetView>
  </sheetViews>
  <sheetFormatPr baseColWidth="10" defaultColWidth="11" defaultRowHeight="15"/>
  <cols>
    <col min="1" max="1" width="23.7109375" customWidth="1"/>
    <col min="2" max="2" width="21.42578125" customWidth="1"/>
    <col min="3" max="3" width="37.140625" customWidth="1"/>
    <col min="4" max="4" width="21.7109375" customWidth="1"/>
    <col min="5" max="5" width="21.28515625" customWidth="1"/>
    <col min="6" max="6" width="15" customWidth="1"/>
    <col min="7" max="7" width="15.42578125" customWidth="1"/>
    <col min="8" max="8" width="19.85546875" customWidth="1"/>
    <col min="9" max="9" width="18.140625" customWidth="1"/>
    <col min="10" max="10" width="16.85546875" customWidth="1"/>
    <col min="11" max="11" width="17.28515625" customWidth="1"/>
    <col min="12" max="12" width="16.140625" customWidth="1"/>
    <col min="13" max="13" width="17.28515625" customWidth="1"/>
    <col min="14" max="14" width="19.28515625" customWidth="1"/>
    <col min="15" max="15" width="17.85546875" customWidth="1"/>
  </cols>
  <sheetData>
    <row r="1" spans="1:90">
      <c r="A1" s="288"/>
      <c r="B1" s="643" t="s">
        <v>311</v>
      </c>
      <c r="C1" s="643"/>
      <c r="D1" s="643"/>
      <c r="E1" s="643"/>
      <c r="F1" s="643"/>
      <c r="G1" s="643"/>
      <c r="H1" s="643"/>
      <c r="I1" s="643"/>
      <c r="J1" s="643"/>
      <c r="K1" s="643"/>
      <c r="L1" s="643"/>
      <c r="M1" s="643"/>
      <c r="N1" s="643"/>
      <c r="O1" s="643"/>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88"/>
      <c r="B2" s="643"/>
      <c r="C2" s="643"/>
      <c r="D2" s="643"/>
      <c r="E2" s="643"/>
      <c r="F2" s="643"/>
      <c r="G2" s="643"/>
      <c r="H2" s="643"/>
      <c r="I2" s="643"/>
      <c r="J2" s="643"/>
      <c r="K2" s="643"/>
      <c r="L2" s="643"/>
      <c r="M2" s="643"/>
      <c r="N2" s="643"/>
      <c r="O2" s="643"/>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289"/>
      <c r="B3" s="644"/>
      <c r="C3" s="644"/>
      <c r="D3" s="644"/>
      <c r="E3" s="644"/>
      <c r="F3" s="644"/>
      <c r="G3" s="644"/>
      <c r="H3" s="644"/>
      <c r="I3" s="644"/>
      <c r="J3" s="644"/>
      <c r="K3" s="644"/>
      <c r="L3" s="644"/>
      <c r="M3" s="644"/>
      <c r="N3" s="644"/>
      <c r="O3" s="644"/>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39" t="s">
        <v>12</v>
      </c>
      <c r="B4" s="6" t="s">
        <v>13</v>
      </c>
      <c r="C4" s="7" t="s">
        <v>14</v>
      </c>
      <c r="D4" s="138" t="s">
        <v>13</v>
      </c>
      <c r="E4" s="641" t="s">
        <v>15</v>
      </c>
      <c r="F4" s="637" t="s">
        <v>16</v>
      </c>
      <c r="G4" s="638"/>
      <c r="H4" s="641" t="s">
        <v>17</v>
      </c>
      <c r="I4" s="18" t="s">
        <v>18</v>
      </c>
      <c r="J4" s="6" t="s">
        <v>19</v>
      </c>
      <c r="K4" s="18" t="s">
        <v>20</v>
      </c>
      <c r="L4" s="18" t="s">
        <v>19</v>
      </c>
      <c r="M4" s="18" t="s">
        <v>21</v>
      </c>
      <c r="N4" s="19" t="s">
        <v>22</v>
      </c>
      <c r="O4" s="632"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40"/>
      <c r="B5" s="138" t="s">
        <v>24</v>
      </c>
      <c r="C5" s="139" t="s">
        <v>25</v>
      </c>
      <c r="D5" s="8" t="s">
        <v>26</v>
      </c>
      <c r="E5" s="642"/>
      <c r="F5" s="8" t="s">
        <v>27</v>
      </c>
      <c r="G5" s="8" t="s">
        <v>28</v>
      </c>
      <c r="H5" s="642"/>
      <c r="I5" s="18" t="s">
        <v>29</v>
      </c>
      <c r="J5" s="6" t="s">
        <v>30</v>
      </c>
      <c r="K5" s="18" t="s">
        <v>31</v>
      </c>
      <c r="L5" s="18" t="s">
        <v>12</v>
      </c>
      <c r="M5" s="18" t="s">
        <v>12</v>
      </c>
      <c r="N5" s="21" t="s">
        <v>32</v>
      </c>
      <c r="O5" s="633"/>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ht="72.75" customHeight="1">
      <c r="A6" s="23" t="s">
        <v>312</v>
      </c>
      <c r="B6" s="35" t="s">
        <v>34</v>
      </c>
      <c r="C6" s="132" t="s">
        <v>313</v>
      </c>
      <c r="D6" s="23" t="s">
        <v>314</v>
      </c>
      <c r="E6" s="24" t="s">
        <v>315</v>
      </c>
      <c r="F6" s="25">
        <v>45689</v>
      </c>
      <c r="G6" s="25">
        <v>45838</v>
      </c>
      <c r="H6" s="24">
        <v>1</v>
      </c>
      <c r="I6" s="24">
        <v>1</v>
      </c>
      <c r="J6" s="24">
        <f>+I6*H6</f>
        <v>1</v>
      </c>
      <c r="K6" s="36">
        <v>0.35</v>
      </c>
      <c r="L6" s="36">
        <f>SUM(J6)*K6</f>
        <v>0.35</v>
      </c>
      <c r="M6" s="37">
        <f>+L6/K6</f>
        <v>1</v>
      </c>
      <c r="N6" s="38"/>
      <c r="O6" s="39"/>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row>
    <row r="7" spans="1:90" ht="36.75" customHeight="1">
      <c r="A7" s="281" t="s">
        <v>316</v>
      </c>
      <c r="B7" s="281" t="s">
        <v>147</v>
      </c>
      <c r="C7" s="534" t="s">
        <v>317</v>
      </c>
      <c r="D7" s="281" t="s">
        <v>318</v>
      </c>
      <c r="E7" s="522" t="s">
        <v>319</v>
      </c>
      <c r="F7" s="25">
        <v>45658</v>
      </c>
      <c r="G7" s="25">
        <v>45838</v>
      </c>
      <c r="H7" s="522">
        <v>1</v>
      </c>
      <c r="I7" s="522">
        <v>0.5</v>
      </c>
      <c r="J7" s="522">
        <f t="shared" ref="J7" si="0">+I7*H7</f>
        <v>0.5</v>
      </c>
      <c r="K7" s="256">
        <v>0.3</v>
      </c>
      <c r="L7" s="256">
        <f>SUM(J7)*K7</f>
        <v>0.15</v>
      </c>
      <c r="M7" s="261">
        <f>+L7/K7</f>
        <v>0.5</v>
      </c>
      <c r="N7" s="298"/>
      <c r="O7" s="246"/>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row>
    <row r="8" spans="1:90" ht="36" customHeight="1">
      <c r="A8" s="292"/>
      <c r="B8" s="292"/>
      <c r="C8" s="536"/>
      <c r="D8" s="292"/>
      <c r="E8" s="524"/>
      <c r="F8" s="25">
        <v>45839</v>
      </c>
      <c r="G8" s="25">
        <v>46021</v>
      </c>
      <c r="H8" s="524"/>
      <c r="I8" s="524"/>
      <c r="J8" s="524"/>
      <c r="K8" s="269"/>
      <c r="L8" s="269"/>
      <c r="M8" s="540"/>
      <c r="N8" s="541"/>
      <c r="O8" s="539"/>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row>
    <row r="9" spans="1:90" ht="54" customHeight="1">
      <c r="A9" s="281" t="s">
        <v>320</v>
      </c>
      <c r="B9" s="281" t="s">
        <v>34</v>
      </c>
      <c r="C9" s="132" t="s">
        <v>321</v>
      </c>
      <c r="D9" s="23" t="s">
        <v>178</v>
      </c>
      <c r="E9" s="24" t="s">
        <v>322</v>
      </c>
      <c r="F9" s="25">
        <v>45689</v>
      </c>
      <c r="G9" s="25">
        <v>45838</v>
      </c>
      <c r="H9" s="24">
        <v>0.5</v>
      </c>
      <c r="I9" s="24">
        <v>1</v>
      </c>
      <c r="J9" s="24">
        <f>+I9*H9</f>
        <v>0.5</v>
      </c>
      <c r="K9" s="256">
        <v>0.35</v>
      </c>
      <c r="L9" s="256">
        <f>SUM(J9:J10)*K9</f>
        <v>0.26249999999999996</v>
      </c>
      <c r="M9" s="261">
        <f>+L9/K9</f>
        <v>0.74999999999999989</v>
      </c>
      <c r="N9" s="298"/>
      <c r="O9" s="246"/>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row>
    <row r="10" spans="1:90" ht="52.5" customHeight="1">
      <c r="A10" s="292"/>
      <c r="B10" s="292"/>
      <c r="C10" s="132" t="s">
        <v>323</v>
      </c>
      <c r="D10" s="23" t="s">
        <v>178</v>
      </c>
      <c r="E10" s="24" t="s">
        <v>322</v>
      </c>
      <c r="F10" s="25">
        <v>45809</v>
      </c>
      <c r="G10" s="25">
        <v>45930</v>
      </c>
      <c r="H10" s="24">
        <v>0.5</v>
      </c>
      <c r="I10" s="24">
        <v>0.5</v>
      </c>
      <c r="J10" s="24">
        <f>+I10*H10</f>
        <v>0.25</v>
      </c>
      <c r="K10" s="269"/>
      <c r="L10" s="269"/>
      <c r="M10" s="540"/>
      <c r="N10" s="541"/>
      <c r="O10" s="539"/>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row>
    <row r="11" spans="1:90">
      <c r="A11" s="634" t="s">
        <v>310</v>
      </c>
      <c r="B11" s="635" t="s">
        <v>324</v>
      </c>
      <c r="M11" s="40">
        <f>AVERAGE(M6:M10)</f>
        <v>0.75</v>
      </c>
    </row>
    <row r="12" spans="1:90">
      <c r="A12" s="634"/>
      <c r="B12" s="636"/>
    </row>
    <row r="13" spans="1:90">
      <c r="A13" s="634"/>
      <c r="B13" s="636"/>
    </row>
    <row r="14" spans="1:90" ht="30" customHeight="1">
      <c r="A14" s="634"/>
      <c r="B14" s="636"/>
    </row>
    <row r="15" spans="1:90">
      <c r="A15" s="634"/>
      <c r="B15" s="636"/>
    </row>
    <row r="16" spans="1:90">
      <c r="A16" s="634"/>
      <c r="B16" s="636"/>
    </row>
  </sheetData>
  <mergeCells count="29">
    <mergeCell ref="F4:G4"/>
    <mergeCell ref="A1:A3"/>
    <mergeCell ref="A4:A5"/>
    <mergeCell ref="A7:A8"/>
    <mergeCell ref="A9:A10"/>
    <mergeCell ref="D7:D8"/>
    <mergeCell ref="E4:E5"/>
    <mergeCell ref="E7:E8"/>
    <mergeCell ref="B1:O3"/>
    <mergeCell ref="H4:H5"/>
    <mergeCell ref="H7:H8"/>
    <mergeCell ref="I7:I8"/>
    <mergeCell ref="J7:J8"/>
    <mergeCell ref="K7:K8"/>
    <mergeCell ref="K9:K10"/>
    <mergeCell ref="L7:L8"/>
    <mergeCell ref="A11:A16"/>
    <mergeCell ref="B7:B8"/>
    <mergeCell ref="B9:B10"/>
    <mergeCell ref="B11:B16"/>
    <mergeCell ref="C7:C8"/>
    <mergeCell ref="O4:O5"/>
    <mergeCell ref="O7:O8"/>
    <mergeCell ref="O9:O10"/>
    <mergeCell ref="L9:L10"/>
    <mergeCell ref="M7:M8"/>
    <mergeCell ref="M9:M10"/>
    <mergeCell ref="N7:N8"/>
    <mergeCell ref="N9:N10"/>
  </mergeCells>
  <pageMargins left="0.7" right="0.7" top="0.75" bottom="0.75" header="0.3" footer="0.3"/>
  <pageSetup orientation="portrait"/>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L19"/>
  <sheetViews>
    <sheetView topLeftCell="A4" workbookViewId="0">
      <selection activeCell="J17" sqref="J17"/>
    </sheetView>
  </sheetViews>
  <sheetFormatPr baseColWidth="10" defaultColWidth="11" defaultRowHeight="15"/>
  <cols>
    <col min="1" max="1" width="19" customWidth="1"/>
    <col min="2" max="2" width="18.28515625" customWidth="1"/>
    <col min="3" max="3" width="29.5703125" customWidth="1"/>
    <col min="4" max="4" width="16.5703125" customWidth="1"/>
    <col min="5" max="5" width="18.42578125" customWidth="1"/>
    <col min="8" max="8" width="13.140625" customWidth="1"/>
    <col min="9" max="9" width="14.7109375" customWidth="1"/>
    <col min="10" max="10" width="13.42578125" customWidth="1"/>
    <col min="11" max="11" width="16.7109375" customWidth="1"/>
    <col min="12" max="12" width="14.28515625" customWidth="1"/>
    <col min="13" max="13" width="16.28515625" customWidth="1"/>
    <col min="14" max="14" width="17.42578125" customWidth="1"/>
    <col min="15" max="15" width="16.140625" customWidth="1"/>
  </cols>
  <sheetData>
    <row r="1" spans="1:90">
      <c r="A1" s="288"/>
      <c r="B1" s="643" t="s">
        <v>355</v>
      </c>
      <c r="C1" s="643"/>
      <c r="D1" s="643"/>
      <c r="E1" s="643"/>
      <c r="F1" s="643"/>
      <c r="G1" s="643"/>
      <c r="H1" s="643"/>
      <c r="I1" s="643"/>
      <c r="J1" s="643"/>
      <c r="K1" s="643"/>
      <c r="L1" s="643"/>
      <c r="M1" s="643"/>
      <c r="N1" s="643"/>
      <c r="O1" s="643"/>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88"/>
      <c r="B2" s="643"/>
      <c r="C2" s="643"/>
      <c r="D2" s="643"/>
      <c r="E2" s="643"/>
      <c r="F2" s="643"/>
      <c r="G2" s="643"/>
      <c r="H2" s="643"/>
      <c r="I2" s="643"/>
      <c r="J2" s="643"/>
      <c r="K2" s="643"/>
      <c r="L2" s="643"/>
      <c r="M2" s="643"/>
      <c r="N2" s="643"/>
      <c r="O2" s="643"/>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289"/>
      <c r="B3" s="644"/>
      <c r="C3" s="644"/>
      <c r="D3" s="644"/>
      <c r="E3" s="644"/>
      <c r="F3" s="644"/>
      <c r="G3" s="644"/>
      <c r="H3" s="644"/>
      <c r="I3" s="644"/>
      <c r="J3" s="644"/>
      <c r="K3" s="644"/>
      <c r="L3" s="644"/>
      <c r="M3" s="644"/>
      <c r="N3" s="644"/>
      <c r="O3" s="644"/>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39" t="s">
        <v>12</v>
      </c>
      <c r="B4" s="6" t="s">
        <v>13</v>
      </c>
      <c r="C4" s="7" t="s">
        <v>14</v>
      </c>
      <c r="D4" s="138" t="s">
        <v>13</v>
      </c>
      <c r="E4" s="641" t="s">
        <v>15</v>
      </c>
      <c r="F4" s="637" t="s">
        <v>16</v>
      </c>
      <c r="G4" s="638"/>
      <c r="H4" s="641" t="s">
        <v>17</v>
      </c>
      <c r="I4" s="18" t="s">
        <v>18</v>
      </c>
      <c r="J4" s="6" t="s">
        <v>19</v>
      </c>
      <c r="K4" s="18" t="s">
        <v>20</v>
      </c>
      <c r="L4" s="18" t="s">
        <v>19</v>
      </c>
      <c r="M4" s="18" t="s">
        <v>21</v>
      </c>
      <c r="N4" s="19" t="s">
        <v>22</v>
      </c>
      <c r="O4" s="632"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40"/>
      <c r="B5" s="138" t="s">
        <v>24</v>
      </c>
      <c r="C5" s="139" t="s">
        <v>25</v>
      </c>
      <c r="D5" s="8" t="s">
        <v>26</v>
      </c>
      <c r="E5" s="642"/>
      <c r="F5" s="8" t="s">
        <v>27</v>
      </c>
      <c r="G5" s="8" t="s">
        <v>28</v>
      </c>
      <c r="H5" s="642"/>
      <c r="I5" s="18" t="s">
        <v>29</v>
      </c>
      <c r="J5" s="6" t="s">
        <v>30</v>
      </c>
      <c r="K5" s="18" t="s">
        <v>31</v>
      </c>
      <c r="L5" s="18" t="s">
        <v>12</v>
      </c>
      <c r="M5" s="18" t="s">
        <v>12</v>
      </c>
      <c r="N5" s="21" t="s">
        <v>32</v>
      </c>
      <c r="O5" s="633"/>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ht="72.75" customHeight="1">
      <c r="A6" s="533" t="s">
        <v>325</v>
      </c>
      <c r="B6" s="533" t="s">
        <v>138</v>
      </c>
      <c r="C6" s="140" t="s">
        <v>326</v>
      </c>
      <c r="D6" s="23" t="s">
        <v>327</v>
      </c>
      <c r="E6" s="24" t="s">
        <v>315</v>
      </c>
      <c r="F6" s="25">
        <v>45689</v>
      </c>
      <c r="G6" s="25">
        <v>45838</v>
      </c>
      <c r="H6" s="24">
        <v>0.2</v>
      </c>
      <c r="I6" s="24">
        <v>1</v>
      </c>
      <c r="J6" s="24">
        <f>+I6*H6</f>
        <v>0.2</v>
      </c>
      <c r="K6" s="256">
        <v>1</v>
      </c>
      <c r="L6" s="256">
        <f>SUM(J6:J13)*K6</f>
        <v>0.43200000000000005</v>
      </c>
      <c r="M6" s="261">
        <f>+L6/K6</f>
        <v>0.43200000000000005</v>
      </c>
      <c r="N6" s="298"/>
      <c r="O6" s="246" t="s">
        <v>328</v>
      </c>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row>
    <row r="7" spans="1:90" ht="21.75" customHeight="1">
      <c r="A7" s="533"/>
      <c r="B7" s="533"/>
      <c r="C7" s="647" t="s">
        <v>329</v>
      </c>
      <c r="D7" s="533" t="s">
        <v>327</v>
      </c>
      <c r="E7" s="547" t="s">
        <v>330</v>
      </c>
      <c r="F7" s="25">
        <v>45658</v>
      </c>
      <c r="G7" s="25">
        <v>45777</v>
      </c>
      <c r="H7" s="522">
        <v>0.2</v>
      </c>
      <c r="I7" s="522">
        <v>0.66</v>
      </c>
      <c r="J7" s="522">
        <f t="shared" ref="J7" si="0">+I7*H7</f>
        <v>0.13200000000000001</v>
      </c>
      <c r="K7" s="257"/>
      <c r="L7" s="257"/>
      <c r="M7" s="262"/>
      <c r="N7" s="299"/>
      <c r="O7" s="24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row>
    <row r="8" spans="1:90" ht="24.75" customHeight="1">
      <c r="A8" s="533"/>
      <c r="B8" s="533"/>
      <c r="C8" s="648"/>
      <c r="D8" s="533"/>
      <c r="E8" s="547"/>
      <c r="F8" s="25">
        <v>45778</v>
      </c>
      <c r="G8" s="25">
        <v>45899</v>
      </c>
      <c r="H8" s="523"/>
      <c r="I8" s="523"/>
      <c r="J8" s="523"/>
      <c r="K8" s="257"/>
      <c r="L8" s="257"/>
      <c r="M8" s="262"/>
      <c r="N8" s="299"/>
      <c r="O8" s="24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row>
    <row r="9" spans="1:90" ht="22.5" customHeight="1">
      <c r="A9" s="533"/>
      <c r="B9" s="533"/>
      <c r="C9" s="648"/>
      <c r="D9" s="533"/>
      <c r="E9" s="547"/>
      <c r="F9" s="28">
        <v>45901</v>
      </c>
      <c r="G9" s="28">
        <v>46022</v>
      </c>
      <c r="H9" s="524"/>
      <c r="I9" s="524"/>
      <c r="J9" s="524"/>
      <c r="K9" s="257"/>
      <c r="L9" s="257"/>
      <c r="M9" s="262"/>
      <c r="N9" s="299"/>
      <c r="O9" s="247"/>
    </row>
    <row r="10" spans="1:90" ht="27" customHeight="1">
      <c r="A10" s="533"/>
      <c r="B10" s="533"/>
      <c r="C10" s="649" t="s">
        <v>331</v>
      </c>
      <c r="D10" s="281" t="s">
        <v>327</v>
      </c>
      <c r="E10" s="522" t="s">
        <v>332</v>
      </c>
      <c r="F10" s="28">
        <v>45658</v>
      </c>
      <c r="G10" s="28">
        <v>45838</v>
      </c>
      <c r="H10" s="645">
        <v>0.2</v>
      </c>
      <c r="I10" s="645">
        <v>0.5</v>
      </c>
      <c r="J10" s="645">
        <f>+I10*H10</f>
        <v>0.1</v>
      </c>
      <c r="K10" s="257"/>
      <c r="L10" s="257"/>
      <c r="M10" s="262"/>
      <c r="N10" s="299"/>
      <c r="O10" s="247"/>
    </row>
    <row r="11" spans="1:90" ht="26.25" customHeight="1">
      <c r="A11" s="533"/>
      <c r="B11" s="533"/>
      <c r="C11" s="650"/>
      <c r="D11" s="292"/>
      <c r="E11" s="524"/>
      <c r="F11" s="28">
        <v>45839</v>
      </c>
      <c r="G11" s="28">
        <v>46022</v>
      </c>
      <c r="H11" s="646"/>
      <c r="I11" s="646"/>
      <c r="J11" s="646"/>
      <c r="K11" s="257"/>
      <c r="L11" s="257"/>
      <c r="M11" s="262"/>
      <c r="N11" s="299"/>
      <c r="O11" s="247"/>
    </row>
    <row r="12" spans="1:90" ht="89.25">
      <c r="A12" s="533"/>
      <c r="B12" s="533"/>
      <c r="C12" s="140" t="s">
        <v>333</v>
      </c>
      <c r="D12" s="23" t="s">
        <v>327</v>
      </c>
      <c r="E12" s="24" t="s">
        <v>334</v>
      </c>
      <c r="F12" s="28">
        <v>45931</v>
      </c>
      <c r="G12" s="28">
        <v>46022</v>
      </c>
      <c r="H12" s="31">
        <v>0.2</v>
      </c>
      <c r="I12" s="34"/>
      <c r="J12" s="31">
        <f>+I12*H12</f>
        <v>0</v>
      </c>
      <c r="K12" s="257"/>
      <c r="L12" s="257"/>
      <c r="M12" s="262"/>
      <c r="N12" s="299"/>
      <c r="O12" s="247"/>
    </row>
    <row r="13" spans="1:90" ht="63.75">
      <c r="A13" s="533"/>
      <c r="B13" s="533"/>
      <c r="C13" s="140" t="s">
        <v>335</v>
      </c>
      <c r="D13" s="23" t="s">
        <v>327</v>
      </c>
      <c r="E13" s="24" t="s">
        <v>336</v>
      </c>
      <c r="F13" s="28">
        <v>45931</v>
      </c>
      <c r="G13" s="28">
        <v>46022</v>
      </c>
      <c r="H13" s="31">
        <v>0.2</v>
      </c>
      <c r="I13" s="34"/>
      <c r="J13" s="31">
        <f>+I13*H13</f>
        <v>0</v>
      </c>
      <c r="K13" s="269"/>
      <c r="L13" s="269"/>
      <c r="M13" s="540"/>
      <c r="N13" s="541"/>
      <c r="O13" s="539"/>
    </row>
    <row r="14" spans="1:90">
      <c r="A14" s="634" t="s">
        <v>310</v>
      </c>
      <c r="B14" s="634" t="s">
        <v>58</v>
      </c>
    </row>
    <row r="15" spans="1:90">
      <c r="A15" s="634"/>
      <c r="B15" s="634"/>
    </row>
    <row r="16" spans="1:90">
      <c r="A16" s="634"/>
      <c r="B16" s="634"/>
    </row>
    <row r="17" spans="1:2" ht="30" customHeight="1">
      <c r="A17" s="634"/>
      <c r="B17" s="634"/>
    </row>
    <row r="18" spans="1:2">
      <c r="A18" s="634"/>
      <c r="B18" s="634"/>
    </row>
    <row r="19" spans="1:2">
      <c r="A19" s="634"/>
      <c r="B19" s="634"/>
    </row>
  </sheetData>
  <mergeCells count="28">
    <mergeCell ref="C10:C11"/>
    <mergeCell ref="D7:D9"/>
    <mergeCell ref="D10:D11"/>
    <mergeCell ref="E4:E5"/>
    <mergeCell ref="E7:E9"/>
    <mergeCell ref="E10:E11"/>
    <mergeCell ref="A1:A3"/>
    <mergeCell ref="A4:A5"/>
    <mergeCell ref="A6:A13"/>
    <mergeCell ref="A14:A19"/>
    <mergeCell ref="B6:B13"/>
    <mergeCell ref="B14:B19"/>
    <mergeCell ref="N6:N13"/>
    <mergeCell ref="O4:O5"/>
    <mergeCell ref="O6:O13"/>
    <mergeCell ref="B1:O3"/>
    <mergeCell ref="J7:J9"/>
    <mergeCell ref="J10:J11"/>
    <mergeCell ref="K6:K13"/>
    <mergeCell ref="L6:L13"/>
    <mergeCell ref="M6:M13"/>
    <mergeCell ref="H4:H5"/>
    <mergeCell ref="H7:H9"/>
    <mergeCell ref="H10:H11"/>
    <mergeCell ref="I7:I9"/>
    <mergeCell ref="I10:I11"/>
    <mergeCell ref="F4:G4"/>
    <mergeCell ref="C7:C9"/>
  </mergeCells>
  <pageMargins left="0.7" right="0.7" top="0.75" bottom="0.75" header="0.3" footer="0.3"/>
  <pageSetup orientation="portrait"/>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5" tint="-0.249977111117893"/>
  </sheetPr>
  <dimension ref="A1:CL32"/>
  <sheetViews>
    <sheetView zoomScaleNormal="100" workbookViewId="0">
      <selection sqref="A1:A3"/>
    </sheetView>
  </sheetViews>
  <sheetFormatPr baseColWidth="10" defaultColWidth="11" defaultRowHeight="15"/>
  <cols>
    <col min="1" max="1" width="21.7109375" customWidth="1"/>
    <col min="2" max="2" width="21" customWidth="1"/>
    <col min="3" max="3" width="33.28515625" customWidth="1"/>
    <col min="4" max="4" width="19.42578125" customWidth="1"/>
    <col min="5" max="5" width="23.85546875" customWidth="1"/>
    <col min="6" max="6" width="14.85546875" customWidth="1"/>
    <col min="7" max="7" width="14.28515625" customWidth="1"/>
    <col min="8" max="8" width="15.5703125" customWidth="1"/>
    <col min="9" max="9" width="16" customWidth="1"/>
    <col min="10" max="10" width="13.5703125" customWidth="1"/>
    <col min="11" max="11" width="15.7109375" customWidth="1"/>
    <col min="12" max="12" width="13.85546875" customWidth="1"/>
    <col min="13" max="13" width="14.85546875" customWidth="1"/>
    <col min="14" max="14" width="17" customWidth="1"/>
    <col min="15" max="15" width="15" customWidth="1"/>
  </cols>
  <sheetData>
    <row r="1" spans="1:90">
      <c r="A1" s="288"/>
      <c r="B1" s="643" t="s">
        <v>356</v>
      </c>
      <c r="C1" s="643"/>
      <c r="D1" s="643"/>
      <c r="E1" s="643"/>
      <c r="F1" s="643"/>
      <c r="G1" s="643"/>
      <c r="H1" s="643"/>
      <c r="I1" s="643"/>
      <c r="J1" s="643"/>
      <c r="K1" s="643"/>
      <c r="L1" s="643"/>
      <c r="M1" s="643"/>
      <c r="N1" s="643"/>
      <c r="O1" s="643"/>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88"/>
      <c r="B2" s="643"/>
      <c r="C2" s="643"/>
      <c r="D2" s="643"/>
      <c r="E2" s="643"/>
      <c r="F2" s="643"/>
      <c r="G2" s="643"/>
      <c r="H2" s="643"/>
      <c r="I2" s="643"/>
      <c r="J2" s="643"/>
      <c r="K2" s="643"/>
      <c r="L2" s="643"/>
      <c r="M2" s="643"/>
      <c r="N2" s="643"/>
      <c r="O2" s="643"/>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289"/>
      <c r="B3" s="644"/>
      <c r="C3" s="644"/>
      <c r="D3" s="644"/>
      <c r="E3" s="644"/>
      <c r="F3" s="644"/>
      <c r="G3" s="644"/>
      <c r="H3" s="644"/>
      <c r="I3" s="644"/>
      <c r="J3" s="644"/>
      <c r="K3" s="644"/>
      <c r="L3" s="644"/>
      <c r="M3" s="644"/>
      <c r="N3" s="644"/>
      <c r="O3" s="644"/>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39" t="s">
        <v>12</v>
      </c>
      <c r="B4" s="6" t="s">
        <v>13</v>
      </c>
      <c r="C4" s="7" t="s">
        <v>14</v>
      </c>
      <c r="D4" s="138" t="s">
        <v>13</v>
      </c>
      <c r="E4" s="641" t="s">
        <v>15</v>
      </c>
      <c r="F4" s="637" t="s">
        <v>16</v>
      </c>
      <c r="G4" s="638"/>
      <c r="H4" s="641" t="s">
        <v>17</v>
      </c>
      <c r="I4" s="18" t="s">
        <v>18</v>
      </c>
      <c r="J4" s="6" t="s">
        <v>19</v>
      </c>
      <c r="K4" s="18" t="s">
        <v>20</v>
      </c>
      <c r="L4" s="18" t="s">
        <v>19</v>
      </c>
      <c r="M4" s="18" t="s">
        <v>21</v>
      </c>
      <c r="N4" s="19" t="s">
        <v>22</v>
      </c>
      <c r="O4" s="632"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40"/>
      <c r="B5" s="138" t="s">
        <v>24</v>
      </c>
      <c r="C5" s="139" t="s">
        <v>25</v>
      </c>
      <c r="D5" s="8" t="s">
        <v>26</v>
      </c>
      <c r="E5" s="642"/>
      <c r="F5" s="8" t="s">
        <v>27</v>
      </c>
      <c r="G5" s="8" t="s">
        <v>28</v>
      </c>
      <c r="H5" s="642"/>
      <c r="I5" s="18" t="s">
        <v>29</v>
      </c>
      <c r="J5" s="6" t="s">
        <v>30</v>
      </c>
      <c r="K5" s="18" t="s">
        <v>31</v>
      </c>
      <c r="L5" s="18" t="s">
        <v>12</v>
      </c>
      <c r="M5" s="18" t="s">
        <v>12</v>
      </c>
      <c r="N5" s="21" t="s">
        <v>32</v>
      </c>
      <c r="O5" s="633"/>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s="2" customFormat="1" ht="63.75" customHeight="1">
      <c r="A6" s="654" t="s">
        <v>337</v>
      </c>
      <c r="B6" s="9" t="s">
        <v>34</v>
      </c>
      <c r="C6" s="10" t="s">
        <v>338</v>
      </c>
      <c r="D6" s="9" t="s">
        <v>178</v>
      </c>
      <c r="E6" s="9" t="s">
        <v>339</v>
      </c>
      <c r="F6" s="11">
        <v>45748</v>
      </c>
      <c r="G6" s="153" t="s">
        <v>354</v>
      </c>
      <c r="H6" s="13">
        <v>0.25</v>
      </c>
      <c r="I6" s="154">
        <v>0</v>
      </c>
      <c r="J6" s="13">
        <f>+I6*H6</f>
        <v>0</v>
      </c>
      <c r="K6" s="660">
        <v>0.7</v>
      </c>
      <c r="L6" s="655">
        <f>SUM(J6:J9)*K6</f>
        <v>0.52499999999999991</v>
      </c>
      <c r="M6" s="660">
        <f>+L6/K6</f>
        <v>0.74999999999999989</v>
      </c>
      <c r="N6" s="664"/>
      <c r="O6" s="651" t="s">
        <v>340</v>
      </c>
    </row>
    <row r="7" spans="1:90" s="3" customFormat="1" ht="38.25">
      <c r="A7" s="654"/>
      <c r="B7" s="9" t="s">
        <v>341</v>
      </c>
      <c r="C7" s="10" t="s">
        <v>342</v>
      </c>
      <c r="D7" s="12" t="s">
        <v>327</v>
      </c>
      <c r="E7" s="9" t="s">
        <v>339</v>
      </c>
      <c r="F7" s="11">
        <v>45748</v>
      </c>
      <c r="G7" s="11">
        <v>45838</v>
      </c>
      <c r="H7" s="13">
        <v>0.25</v>
      </c>
      <c r="I7" s="13">
        <v>1</v>
      </c>
      <c r="J7" s="13">
        <f t="shared" ref="J7:J10" si="0">+I7*H7</f>
        <v>0.25</v>
      </c>
      <c r="K7" s="661"/>
      <c r="L7" s="656"/>
      <c r="M7" s="661"/>
      <c r="N7" s="656"/>
      <c r="O7" s="652"/>
    </row>
    <row r="8" spans="1:90" s="4" customFormat="1" ht="102">
      <c r="A8" s="654"/>
      <c r="B8" s="9" t="s">
        <v>343</v>
      </c>
      <c r="C8" s="10" t="s">
        <v>344</v>
      </c>
      <c r="D8" s="9" t="s">
        <v>140</v>
      </c>
      <c r="E8" s="9" t="s">
        <v>339</v>
      </c>
      <c r="F8" s="14">
        <v>45839</v>
      </c>
      <c r="G8" s="14">
        <v>45930</v>
      </c>
      <c r="H8" s="15">
        <v>0.25</v>
      </c>
      <c r="I8" s="15">
        <v>1</v>
      </c>
      <c r="J8" s="13">
        <f t="shared" si="0"/>
        <v>0.25</v>
      </c>
      <c r="K8" s="661"/>
      <c r="L8" s="656"/>
      <c r="M8" s="661"/>
      <c r="N8" s="656"/>
      <c r="O8" s="652"/>
    </row>
    <row r="9" spans="1:90" s="4" customFormat="1" ht="38.25">
      <c r="A9" s="654"/>
      <c r="B9" s="9" t="s">
        <v>341</v>
      </c>
      <c r="C9" s="10" t="s">
        <v>345</v>
      </c>
      <c r="D9" s="9" t="s">
        <v>327</v>
      </c>
      <c r="E9" s="9" t="s">
        <v>339</v>
      </c>
      <c r="F9" s="14">
        <v>45839</v>
      </c>
      <c r="G9" s="14">
        <v>45930</v>
      </c>
      <c r="H9" s="15">
        <v>0.25</v>
      </c>
      <c r="I9" s="15">
        <v>1</v>
      </c>
      <c r="J9" s="13">
        <f t="shared" si="0"/>
        <v>0.25</v>
      </c>
      <c r="K9" s="662"/>
      <c r="L9" s="657"/>
      <c r="M9" s="662"/>
      <c r="N9" s="657"/>
      <c r="O9" s="653"/>
    </row>
    <row r="10" spans="1:90" s="4" customFormat="1" ht="30" customHeight="1">
      <c r="A10" s="654" t="s">
        <v>346</v>
      </c>
      <c r="B10" s="654" t="s">
        <v>347</v>
      </c>
      <c r="C10" s="666" t="s">
        <v>348</v>
      </c>
      <c r="D10" s="654" t="s">
        <v>327</v>
      </c>
      <c r="E10" s="654" t="s">
        <v>349</v>
      </c>
      <c r="F10" s="14">
        <v>45689</v>
      </c>
      <c r="G10" s="14">
        <v>45777</v>
      </c>
      <c r="H10" s="665">
        <v>1</v>
      </c>
      <c r="I10" s="665">
        <v>0.66</v>
      </c>
      <c r="J10" s="660">
        <f t="shared" si="0"/>
        <v>0.66</v>
      </c>
      <c r="K10" s="663">
        <v>0.3</v>
      </c>
      <c r="L10" s="658">
        <f>SUM(J10)*K10</f>
        <v>0.19800000000000001</v>
      </c>
      <c r="M10" s="663">
        <f>+L10/K10</f>
        <v>0.66</v>
      </c>
      <c r="N10" s="659"/>
      <c r="O10" s="654" t="s">
        <v>350</v>
      </c>
    </row>
    <row r="11" spans="1:90" s="4" customFormat="1" ht="30" customHeight="1">
      <c r="A11" s="654"/>
      <c r="B11" s="654"/>
      <c r="C11" s="666"/>
      <c r="D11" s="654"/>
      <c r="E11" s="654"/>
      <c r="F11" s="14">
        <v>45778</v>
      </c>
      <c r="G11" s="14">
        <v>45899</v>
      </c>
      <c r="H11" s="665"/>
      <c r="I11" s="665"/>
      <c r="J11" s="661"/>
      <c r="K11" s="663"/>
      <c r="L11" s="659"/>
      <c r="M11" s="663"/>
      <c r="N11" s="659"/>
      <c r="O11" s="654"/>
    </row>
    <row r="12" spans="1:90" s="4" customFormat="1" ht="29.25" customHeight="1">
      <c r="A12" s="654"/>
      <c r="B12" s="654"/>
      <c r="C12" s="666"/>
      <c r="D12" s="654"/>
      <c r="E12" s="654"/>
      <c r="F12" s="14">
        <v>45901</v>
      </c>
      <c r="G12" s="14">
        <v>46022</v>
      </c>
      <c r="H12" s="665"/>
      <c r="I12" s="665"/>
      <c r="J12" s="662"/>
      <c r="K12" s="663"/>
      <c r="L12" s="659"/>
      <c r="M12" s="663"/>
      <c r="N12" s="659"/>
      <c r="O12" s="654"/>
    </row>
    <row r="13" spans="1:90" s="2" customFormat="1" ht="12.75">
      <c r="M13" s="22">
        <f>AVERAGE(M6:M12)</f>
        <v>0.70499999999999996</v>
      </c>
    </row>
    <row r="14" spans="1:90" s="2" customFormat="1" ht="12.75"/>
    <row r="15" spans="1:90" s="2" customFormat="1" ht="12.75"/>
    <row r="16" spans="1:90" s="2" customFormat="1" ht="12.75"/>
    <row r="17" spans="2:2" s="2" customFormat="1" ht="25.5">
      <c r="B17" s="16" t="s">
        <v>351</v>
      </c>
    </row>
    <row r="18" spans="2:2" s="2" customFormat="1" ht="12.75"/>
    <row r="19" spans="2:2" s="2" customFormat="1" ht="12.75"/>
    <row r="20" spans="2:2" s="2" customFormat="1" ht="12.75"/>
    <row r="21" spans="2:2" s="2" customFormat="1" ht="12.75"/>
    <row r="22" spans="2:2" s="2" customFormat="1" ht="12.75"/>
    <row r="23" spans="2:2" s="2" customFormat="1" ht="12.75"/>
    <row r="24" spans="2:2" s="2" customFormat="1" ht="12.75"/>
    <row r="25" spans="2:2" s="2" customFormat="1" ht="12.75"/>
    <row r="26" spans="2:2" s="2" customFormat="1" ht="12.75"/>
    <row r="27" spans="2:2" s="2" customFormat="1" ht="12.75"/>
    <row r="28" spans="2:2" s="2" customFormat="1" ht="12.75"/>
    <row r="29" spans="2:2" s="2" customFormat="1" ht="12.75"/>
    <row r="30" spans="2:2" s="2" customFormat="1" ht="12.75"/>
    <row r="31" spans="2:2" s="2" customFormat="1" ht="12.75"/>
    <row r="32" spans="2:2" s="2" customFormat="1" ht="12.75"/>
  </sheetData>
  <mergeCells count="26">
    <mergeCell ref="F4:G4"/>
    <mergeCell ref="A1:A3"/>
    <mergeCell ref="A4:A5"/>
    <mergeCell ref="A6:A9"/>
    <mergeCell ref="A10:A12"/>
    <mergeCell ref="B10:B12"/>
    <mergeCell ref="C10:C12"/>
    <mergeCell ref="D10:D12"/>
    <mergeCell ref="E4:E5"/>
    <mergeCell ref="E10:E12"/>
    <mergeCell ref="O4:O5"/>
    <mergeCell ref="O6:O9"/>
    <mergeCell ref="O10:O12"/>
    <mergeCell ref="B1:O3"/>
    <mergeCell ref="L6:L9"/>
    <mergeCell ref="L10:L12"/>
    <mergeCell ref="M6:M9"/>
    <mergeCell ref="M10:M12"/>
    <mergeCell ref="N6:N9"/>
    <mergeCell ref="N10:N12"/>
    <mergeCell ref="H4:H5"/>
    <mergeCell ref="H10:H12"/>
    <mergeCell ref="I10:I12"/>
    <mergeCell ref="J10:J12"/>
    <mergeCell ref="K6:K9"/>
    <mergeCell ref="K10:K12"/>
  </mergeCells>
  <pageMargins left="0.7" right="0.7" top="0.75" bottom="0.75" header="0.3" footer="0.3"/>
  <pageSetup scale="45" orientation="landscape" r:id="rId1"/>
  <colBreaks count="1" manualBreakCount="1">
    <brk id="15"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arrUserId title="Rango1_2_1_7_1" rangeCreator="" othersAccessPermission="edit"/>
    <arrUserId title="Rango1_1_1_2_7_1" rangeCreator="" othersAccessPermission="edit"/>
    <arrUserId title="Rango1_1_1_2_1_2" rangeCreator="" othersAccessPermission="edit"/>
    <arrUserId title="Rango1_2_1_1_4_2" rangeCreator="" othersAccessPermission="edit"/>
    <arrUserId title="Rango1_2_1_5_2" rangeCreator="" othersAccessPermission="edit"/>
    <arrUserId title="Rango1_1_1_1_5_2" rangeCreator="" othersAccessPermission="edit"/>
    <arrUserId title="Rango1_1_1_3_1_2" rangeCreator="" othersAccessPermission="edit"/>
  </rangeList>
  <rangeList sheetStid="19" master="" otherUserPermission="visible">
    <arrUserId title="Rango1_2_1_7" rangeCreator="" othersAccessPermission="edit"/>
    <arrUserId title="Rango1_1_1_2_7" rangeCreator="" othersAccessPermission="edit"/>
    <arrUserId title="Rango1_1_1_2_1" rangeCreator="" othersAccessPermission="edit"/>
    <arrUserId title="Rango1_2_1_1_4" rangeCreator="" othersAccessPermission="edit"/>
    <arrUserId title="Rango1_2_1_5" rangeCreator="" othersAccessPermission="edit"/>
    <arrUserId title="Rango1_1_1_1_5" rangeCreator="" othersAccessPermission="edit"/>
    <arrUserId title="Rango1_1_1_3_1" rangeCreator="" othersAccessPermission="edit"/>
  </rangeList>
  <rangeList sheetStid="20" master="" otherUserPermission="visible">
    <arrUserId title="Rango1_2_1" rangeCreator="" othersAccessPermission="edit"/>
    <arrUserId title="Rango1_1_1_2_1" rangeCreator="" othersAccessPermission="edit"/>
    <arrUserId title="Rango1_1_1_1_3" rangeCreator="" othersAccessPermission="edit"/>
    <arrUserId title="Rango1_2_1_1_6" rangeCreator="" othersAccessPermission="edit"/>
    <arrUserId title="Rango1_2_1_9" rangeCreator="" othersAccessPermission="edit"/>
  </rangeList>
  <rangeList sheetStid="5" master="" otherUserPermission="visible"/>
  <rangeList sheetStid="6" master="" otherUserPermission="visible"/>
  <rangeList sheetStid="7" master="" otherUserPermission="visible"/>
  <rangeList sheetStid="8" master="" otherUserPermission="visible"/>
  <rangeList sheetStid="18" master="" otherUserPermission="visible"/>
  <rangeList sheetStid="9" master="" otherUserPermission="visible"/>
  <rangeList sheetStid="10" master="" otherUserPermission="visible"/>
  <rangeList sheetStid="11" master="" otherUserPermission="visible"/>
  <rangeList sheetStid="12" master="" otherUserPermission="visible"/>
  <rangeList sheetStid="13" master="" otherUserPermission="visible"/>
  <rangeList sheetStid="15" master="" otherUserPermission="visible"/>
  <rangeList sheetStid="16" master="" otherUserPermission="visible"/>
  <rangeList sheetStid="17" master="" otherUserPermission="visible"/>
  <rangeList sheetStid="14"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21</vt:i4>
      </vt:variant>
    </vt:vector>
  </HeadingPairs>
  <TitlesOfParts>
    <vt:vector size="21" baseType="lpstr">
      <vt:lpstr>Control de cambios</vt:lpstr>
      <vt:lpstr>PTEP</vt:lpstr>
      <vt:lpstr>Hoja1</vt:lpstr>
      <vt:lpstr>1. GESTIÓN DEL RIESGO</vt:lpstr>
      <vt:lpstr>1.1. Riesgos de corrupción</vt:lpstr>
      <vt:lpstr>1.2. Riesgos para la integridad</vt:lpstr>
      <vt:lpstr>1.3. LAFT - FPADM</vt:lpstr>
      <vt:lpstr>1.4. Canales de denuncia</vt:lpstr>
      <vt:lpstr>1.5. Debida diligencia</vt:lpstr>
      <vt:lpstr>2. REDES Y ARTICULACIÓN</vt:lpstr>
      <vt:lpstr>2.1. Redes internas</vt:lpstr>
      <vt:lpstr>2.2. Redes externas</vt:lpstr>
      <vt:lpstr>3. LEGALIDAD Y ESTADO ABIERTO</vt:lpstr>
      <vt:lpstr>3.1. AIPT</vt:lpstr>
      <vt:lpstr>3.2. PCC y RCC</vt:lpstr>
      <vt:lpstr>3.3. Integridad en el SP</vt:lpstr>
      <vt:lpstr>4. INICIATIVAS ADICIONALES</vt:lpstr>
      <vt:lpstr>4.1.Racionalización de trámites</vt:lpstr>
      <vt:lpstr>4.2. Relacionamiento Ciudadano</vt:lpstr>
      <vt:lpstr>4.3. Conflicto de Intereses</vt:lpstr>
      <vt:lpstr>5. FORMACIÓN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Alicia Rubio Leon</dc:creator>
  <cp:lastModifiedBy>Carmen Alicia Rubio Leon</cp:lastModifiedBy>
  <cp:lastPrinted>2025-10-08T13:18:15Z</cp:lastPrinted>
  <dcterms:created xsi:type="dcterms:W3CDTF">2025-01-20T13:11:00Z</dcterms:created>
  <dcterms:modified xsi:type="dcterms:W3CDTF">2025-10-09T18:49:14Z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8CBCE4D30E014011A18CE9D00C519A37_12</vt:lpwstr>
  </property>
  <property fmtid="{D5CDD505-2E9C-101B-9397-08002B2CF9AE}" pid="3" name="KSOProductBuildVer">
    <vt:lpwstr>2058-12.2.0.20795</vt:lpwstr>
  </property>
</Properties>
</file>